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ttrell\Documents\Personal\HighDration\"/>
    </mc:Choice>
  </mc:AlternateContent>
  <xr:revisionPtr revIDLastSave="0" documentId="13_ncr:1_{E8722F00-2631-477E-9193-3DA182EE1DD0}" xr6:coauthVersionLast="45" xr6:coauthVersionMax="45" xr10:uidLastSave="{00000000-0000-0000-0000-000000000000}"/>
  <bookViews>
    <workbookView xWindow="-120" yWindow="-120" windowWidth="29040" windowHeight="15840" tabRatio="839" activeTab="6" xr2:uid="{16A36935-A60E-44DE-BA9E-87EE2319D860}"/>
  </bookViews>
  <sheets>
    <sheet name="Income statement" sheetId="1" r:id="rId1"/>
    <sheet name="Pricing Likely-Conservative" sheetId="4" r:id="rId2"/>
    <sheet name="Pricing Aggressive" sheetId="2" r:id="rId3"/>
    <sheet name="5 year pro-forma" sheetId="3" r:id="rId4"/>
    <sheet name="Dispensary listing Medical" sheetId="7" r:id="rId5"/>
    <sheet name="Dispensary Listing Recreational" sheetId="8" r:id="rId6"/>
    <sheet name="investor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" l="1"/>
  <c r="E22" i="6"/>
  <c r="E21" i="6"/>
  <c r="E20" i="6"/>
  <c r="E19" i="6"/>
  <c r="E18" i="6"/>
  <c r="E17" i="6"/>
  <c r="E16" i="6"/>
  <c r="E15" i="6"/>
  <c r="E14" i="6"/>
  <c r="E13" i="6"/>
  <c r="E7" i="6"/>
  <c r="E12" i="6"/>
  <c r="E11" i="6"/>
  <c r="E10" i="6"/>
  <c r="E9" i="6"/>
  <c r="E8" i="6"/>
  <c r="E6" i="6"/>
  <c r="E5" i="6"/>
  <c r="B4" i="6"/>
  <c r="B21" i="6" s="1"/>
  <c r="B13" i="6" l="1"/>
  <c r="B12" i="6"/>
  <c r="B19" i="6"/>
  <c r="B8" i="6"/>
  <c r="B15" i="6"/>
  <c r="B5" i="6"/>
  <c r="B10" i="6"/>
  <c r="B17" i="6"/>
  <c r="B6" i="6"/>
  <c r="B9" i="6"/>
  <c r="B11" i="6"/>
  <c r="B7" i="6"/>
  <c r="B14" i="6"/>
  <c r="B16" i="6"/>
  <c r="B18" i="6"/>
  <c r="B20" i="6"/>
  <c r="B22" i="6"/>
  <c r="C20" i="3"/>
  <c r="D20" i="3"/>
  <c r="E20" i="3"/>
  <c r="F20" i="3"/>
  <c r="G20" i="3"/>
  <c r="B20" i="3"/>
  <c r="G17" i="3"/>
  <c r="G18" i="3" s="1"/>
  <c r="F17" i="3"/>
  <c r="E17" i="3"/>
  <c r="B18" i="3"/>
  <c r="C17" i="3"/>
  <c r="D17" i="3"/>
  <c r="B17" i="3"/>
  <c r="B19" i="3"/>
  <c r="G16" i="3"/>
  <c r="G15" i="3"/>
  <c r="F16" i="3"/>
  <c r="F15" i="3"/>
  <c r="D16" i="3"/>
  <c r="D15" i="3"/>
  <c r="D18" i="3" s="1"/>
  <c r="C16" i="3"/>
  <c r="C15" i="3"/>
  <c r="B16" i="3"/>
  <c r="B15" i="3"/>
  <c r="C18" i="3"/>
  <c r="B3" i="3"/>
  <c r="B8" i="3" s="1"/>
  <c r="B4" i="3"/>
  <c r="B7" i="3"/>
  <c r="AQ21" i="4"/>
  <c r="AC20" i="4"/>
  <c r="AD20" i="4"/>
  <c r="F18" i="3" l="1"/>
  <c r="B21" i="3"/>
  <c r="B6" i="3"/>
  <c r="B9" i="3" s="1"/>
  <c r="B22" i="3" l="1"/>
  <c r="B23" i="3" s="1"/>
  <c r="F69" i="8" l="1"/>
  <c r="BE11" i="4" l="1"/>
  <c r="BC18" i="1" l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N18" i="1"/>
  <c r="BM18" i="1"/>
  <c r="BL18" i="1"/>
  <c r="BK18" i="1"/>
  <c r="BJ18" i="1"/>
  <c r="BI18" i="1"/>
  <c r="BH18" i="1"/>
  <c r="BG18" i="1"/>
  <c r="BF18" i="1"/>
  <c r="BE18" i="1"/>
  <c r="BD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D18" i="1"/>
  <c r="AE18" i="1"/>
  <c r="AF18" i="1"/>
  <c r="AG18" i="1"/>
  <c r="AH18" i="1"/>
  <c r="AI18" i="1"/>
  <c r="AJ18" i="1"/>
  <c r="AK18" i="1"/>
  <c r="AL18" i="1"/>
  <c r="AM18" i="1"/>
  <c r="AN18" i="1"/>
  <c r="AC18" i="1"/>
  <c r="AA18" i="1"/>
  <c r="Z18" i="1"/>
  <c r="Y18" i="1"/>
  <c r="X18" i="1"/>
  <c r="W18" i="1"/>
  <c r="V18" i="1"/>
  <c r="U18" i="1"/>
  <c r="U23" i="1" s="1"/>
  <c r="T18" i="1"/>
  <c r="S18" i="1"/>
  <c r="R18" i="1"/>
  <c r="Q18" i="1"/>
  <c r="P18" i="1"/>
  <c r="D18" i="1"/>
  <c r="E18" i="1"/>
  <c r="F18" i="1"/>
  <c r="G18" i="1"/>
  <c r="H18" i="1"/>
  <c r="I18" i="1"/>
  <c r="J18" i="1"/>
  <c r="K18" i="1"/>
  <c r="L18" i="1"/>
  <c r="M18" i="1"/>
  <c r="N18" i="1"/>
  <c r="C18" i="1"/>
  <c r="BZ47" i="4" l="1"/>
  <c r="BY47" i="4"/>
  <c r="BX47" i="4"/>
  <c r="BW47" i="4"/>
  <c r="BV47" i="4"/>
  <c r="BU47" i="4"/>
  <c r="BT47" i="4"/>
  <c r="BS47" i="4"/>
  <c r="BR47" i="4"/>
  <c r="BQ47" i="4"/>
  <c r="BP47" i="4"/>
  <c r="BO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C36" i="4"/>
  <c r="AD36" i="4"/>
  <c r="AE36" i="4"/>
  <c r="AF36" i="4"/>
  <c r="AG36" i="4"/>
  <c r="AH36" i="4"/>
  <c r="AI36" i="4"/>
  <c r="AJ36" i="4"/>
  <c r="AK36" i="4"/>
  <c r="AL36" i="4"/>
  <c r="AM36" i="4"/>
  <c r="AB36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M25" i="4"/>
  <c r="AL25" i="4"/>
  <c r="AK25" i="4"/>
  <c r="AJ25" i="4"/>
  <c r="AI25" i="4"/>
  <c r="AI20" i="4" s="1"/>
  <c r="AH25" i="4"/>
  <c r="AH20" i="4" s="1"/>
  <c r="AG25" i="4"/>
  <c r="AG20" i="4" s="1"/>
  <c r="AF25" i="4"/>
  <c r="AF20" i="4" s="1"/>
  <c r="AE25" i="4"/>
  <c r="AE20" i="4" s="1"/>
  <c r="AD25" i="4"/>
  <c r="AC25" i="4"/>
  <c r="AB25" i="4"/>
  <c r="X25" i="4"/>
  <c r="Y25" i="4"/>
  <c r="Z25" i="4"/>
  <c r="W25" i="4"/>
  <c r="BP14" i="4"/>
  <c r="BQ14" i="4"/>
  <c r="BR14" i="4"/>
  <c r="BS14" i="4"/>
  <c r="BT14" i="4"/>
  <c r="BU14" i="4"/>
  <c r="BV14" i="4"/>
  <c r="BW14" i="4"/>
  <c r="BX14" i="4"/>
  <c r="BY14" i="4"/>
  <c r="BZ14" i="4"/>
  <c r="BO14" i="4"/>
  <c r="BM14" i="4"/>
  <c r="BC14" i="4"/>
  <c r="BD14" i="4"/>
  <c r="BE14" i="4"/>
  <c r="BF14" i="4"/>
  <c r="BG14" i="4"/>
  <c r="BH14" i="4"/>
  <c r="BI14" i="4"/>
  <c r="BJ14" i="4"/>
  <c r="BK14" i="4"/>
  <c r="BL14" i="4"/>
  <c r="BB14" i="4"/>
  <c r="AP14" i="4"/>
  <c r="AQ14" i="4"/>
  <c r="AR14" i="4"/>
  <c r="AS14" i="4"/>
  <c r="AT14" i="4"/>
  <c r="AU14" i="4"/>
  <c r="AV14" i="4"/>
  <c r="AW14" i="4"/>
  <c r="AX14" i="4"/>
  <c r="AY14" i="4"/>
  <c r="AZ14" i="4"/>
  <c r="AO14" i="4"/>
  <c r="AC14" i="4"/>
  <c r="AD14" i="4"/>
  <c r="AE14" i="4"/>
  <c r="AF14" i="4"/>
  <c r="AG14" i="4"/>
  <c r="AH14" i="4"/>
  <c r="AI14" i="4"/>
  <c r="AJ14" i="4"/>
  <c r="AK14" i="4"/>
  <c r="AL14" i="4"/>
  <c r="AM14" i="4"/>
  <c r="AB14" i="4"/>
  <c r="P14" i="4"/>
  <c r="Q14" i="4"/>
  <c r="R14" i="4"/>
  <c r="S14" i="4"/>
  <c r="T14" i="4"/>
  <c r="U14" i="4"/>
  <c r="V14" i="4"/>
  <c r="W14" i="4"/>
  <c r="X14" i="4"/>
  <c r="Y14" i="4"/>
  <c r="Z14" i="4"/>
  <c r="O14" i="4"/>
  <c r="D4" i="1" l="1"/>
  <c r="E4" i="1"/>
  <c r="F4" i="1"/>
  <c r="G4" i="1"/>
  <c r="H4" i="1"/>
  <c r="I4" i="1"/>
  <c r="J4" i="1"/>
  <c r="K4" i="1"/>
  <c r="L4" i="1"/>
  <c r="M4" i="1"/>
  <c r="N4" i="1"/>
  <c r="C4" i="1"/>
  <c r="D3" i="1"/>
  <c r="E3" i="1"/>
  <c r="F3" i="1"/>
  <c r="G3" i="1"/>
  <c r="H3" i="1"/>
  <c r="I3" i="1"/>
  <c r="J3" i="1"/>
  <c r="K3" i="1"/>
  <c r="L3" i="1"/>
  <c r="M3" i="1"/>
  <c r="N3" i="1"/>
  <c r="C3" i="1"/>
  <c r="F74" i="7"/>
  <c r="AO15" i="1" l="1"/>
  <c r="BB15" i="1"/>
  <c r="BO16" i="1"/>
  <c r="BO15" i="1"/>
  <c r="CB15" i="1"/>
  <c r="AO16" i="1"/>
  <c r="AB16" i="1"/>
  <c r="AB15" i="1"/>
  <c r="O14" i="1"/>
  <c r="O15" i="1"/>
  <c r="C23" i="1"/>
  <c r="G23" i="1"/>
  <c r="O17" i="1"/>
  <c r="CA5" i="2"/>
  <c r="BN5" i="2"/>
  <c r="BA5" i="2"/>
  <c r="AN5" i="2"/>
  <c r="AA5" i="2"/>
  <c r="N5" i="2"/>
  <c r="D23" i="1"/>
  <c r="E23" i="1"/>
  <c r="F23" i="1"/>
  <c r="H23" i="1"/>
  <c r="I23" i="1"/>
  <c r="J23" i="1"/>
  <c r="K23" i="1"/>
  <c r="L23" i="1"/>
  <c r="BP4" i="4"/>
  <c r="BQ4" i="1" s="1"/>
  <c r="BQ4" i="4"/>
  <c r="BR4" i="1" s="1"/>
  <c r="BR4" i="4"/>
  <c r="BS4" i="1" s="1"/>
  <c r="BS4" i="4"/>
  <c r="BT4" i="1" s="1"/>
  <c r="BT4" i="4"/>
  <c r="BU4" i="1" s="1"/>
  <c r="BU4" i="4"/>
  <c r="BV4" i="1" s="1"/>
  <c r="BV4" i="4"/>
  <c r="BW4" i="1" s="1"/>
  <c r="BW4" i="4"/>
  <c r="BX4" i="1" s="1"/>
  <c r="BX4" i="4"/>
  <c r="BY4" i="1" s="1"/>
  <c r="BY4" i="4"/>
  <c r="BZ4" i="1" s="1"/>
  <c r="BZ4" i="4"/>
  <c r="CA4" i="1" s="1"/>
  <c r="BO4" i="4"/>
  <c r="BP4" i="1" s="1"/>
  <c r="BM4" i="4"/>
  <c r="BN4" i="1" s="1"/>
  <c r="BL4" i="4"/>
  <c r="BM4" i="1" s="1"/>
  <c r="BK4" i="4"/>
  <c r="BL4" i="1" s="1"/>
  <c r="BJ4" i="4"/>
  <c r="BK4" i="1" s="1"/>
  <c r="BI4" i="4"/>
  <c r="BJ4" i="1" s="1"/>
  <c r="BH4" i="4"/>
  <c r="BI4" i="1" s="1"/>
  <c r="BG4" i="4"/>
  <c r="BH4" i="1" s="1"/>
  <c r="BF4" i="4"/>
  <c r="BG4" i="1" s="1"/>
  <c r="BE4" i="4"/>
  <c r="BF4" i="1" s="1"/>
  <c r="BD4" i="4"/>
  <c r="BE4" i="1" s="1"/>
  <c r="BC4" i="4"/>
  <c r="BD4" i="1" s="1"/>
  <c r="BB4" i="4"/>
  <c r="BC4" i="1" s="1"/>
  <c r="AZ4" i="4"/>
  <c r="BA4" i="1" s="1"/>
  <c r="AY4" i="4"/>
  <c r="AZ4" i="1" s="1"/>
  <c r="AX4" i="4"/>
  <c r="AY4" i="1" s="1"/>
  <c r="N4" i="4"/>
  <c r="N4" i="2"/>
  <c r="U64" i="4"/>
  <c r="U63" i="4"/>
  <c r="U62" i="4"/>
  <c r="U61" i="4"/>
  <c r="BV54" i="4"/>
  <c r="BM54" i="4"/>
  <c r="BE54" i="4"/>
  <c r="AY54" i="4"/>
  <c r="AU54" i="4"/>
  <c r="AQ54" i="4"/>
  <c r="AM54" i="4"/>
  <c r="AI54" i="4"/>
  <c r="AE54" i="4"/>
  <c r="V54" i="4"/>
  <c r="R54" i="4"/>
  <c r="Q54" i="4"/>
  <c r="P54" i="4"/>
  <c r="O54" i="4"/>
  <c r="U53" i="4"/>
  <c r="T53" i="4"/>
  <c r="S53" i="4"/>
  <c r="R53" i="4"/>
  <c r="Q53" i="4"/>
  <c r="P53" i="4"/>
  <c r="O53" i="4"/>
  <c r="M52" i="4"/>
  <c r="L52" i="4"/>
  <c r="K52" i="4"/>
  <c r="J52" i="4"/>
  <c r="M51" i="4"/>
  <c r="L51" i="4"/>
  <c r="K51" i="4"/>
  <c r="J51" i="4"/>
  <c r="I51" i="4"/>
  <c r="BY48" i="4"/>
  <c r="BW48" i="4"/>
  <c r="BU48" i="4"/>
  <c r="BS48" i="4"/>
  <c r="BO48" i="4"/>
  <c r="BK48" i="4"/>
  <c r="BI48" i="4"/>
  <c r="BG48" i="4"/>
  <c r="BE48" i="4"/>
  <c r="BC48" i="4"/>
  <c r="AY48" i="4"/>
  <c r="AU48" i="4"/>
  <c r="AS48" i="4"/>
  <c r="AQ48" i="4"/>
  <c r="AO48" i="4"/>
  <c r="AM48" i="4"/>
  <c r="AI48" i="4"/>
  <c r="AE48" i="4"/>
  <c r="AC48" i="4"/>
  <c r="BZ48" i="4"/>
  <c r="BY54" i="4"/>
  <c r="BX54" i="4"/>
  <c r="BW54" i="4"/>
  <c r="BV48" i="4"/>
  <c r="BU54" i="4"/>
  <c r="BT54" i="4"/>
  <c r="BS54" i="4"/>
  <c r="BR48" i="4"/>
  <c r="BQ54" i="4"/>
  <c r="BP54" i="4"/>
  <c r="BM48" i="4"/>
  <c r="BL42" i="4"/>
  <c r="BK54" i="4"/>
  <c r="BI54" i="4"/>
  <c r="BH48" i="4"/>
  <c r="BG54" i="4"/>
  <c r="BD54" i="4"/>
  <c r="BC54" i="4"/>
  <c r="AZ54" i="4"/>
  <c r="AW54" i="4"/>
  <c r="AV42" i="4"/>
  <c r="AS54" i="4"/>
  <c r="AR54" i="4"/>
  <c r="AO54" i="4"/>
  <c r="AL48" i="4"/>
  <c r="AK54" i="4"/>
  <c r="AJ54" i="4"/>
  <c r="AH48" i="4"/>
  <c r="AG54" i="4"/>
  <c r="AF54" i="4"/>
  <c r="AD48" i="4"/>
  <c r="AC54" i="4"/>
  <c r="AB54" i="4"/>
  <c r="Y54" i="4"/>
  <c r="X54" i="4"/>
  <c r="W54" i="4"/>
  <c r="T54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BZ42" i="4"/>
  <c r="BY42" i="4"/>
  <c r="BW42" i="4"/>
  <c r="BV42" i="4"/>
  <c r="BU42" i="4"/>
  <c r="BS42" i="4"/>
  <c r="BR42" i="4"/>
  <c r="BQ42" i="4"/>
  <c r="BO42" i="4"/>
  <c r="BM42" i="4"/>
  <c r="BK42" i="4"/>
  <c r="BI42" i="4"/>
  <c r="BG42" i="4"/>
  <c r="BE42" i="4"/>
  <c r="BD42" i="4"/>
  <c r="BC42" i="4"/>
  <c r="AY42" i="4"/>
  <c r="AX42" i="4"/>
  <c r="AW42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BY37" i="4"/>
  <c r="BU37" i="4"/>
  <c r="BQ37" i="4"/>
  <c r="BM37" i="4"/>
  <c r="BI37" i="4"/>
  <c r="BE37" i="4"/>
  <c r="AW37" i="4"/>
  <c r="AS37" i="4"/>
  <c r="AO37" i="4"/>
  <c r="AG37" i="4"/>
  <c r="BZ53" i="4"/>
  <c r="BY53" i="4"/>
  <c r="BX53" i="4"/>
  <c r="BW53" i="4"/>
  <c r="BV37" i="4"/>
  <c r="BU53" i="4"/>
  <c r="BT53" i="4"/>
  <c r="BS53" i="4"/>
  <c r="BR53" i="4"/>
  <c r="BQ53" i="4"/>
  <c r="BP53" i="4"/>
  <c r="BO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AZ53" i="4"/>
  <c r="AY37" i="4"/>
  <c r="AX53" i="4"/>
  <c r="AW53" i="4"/>
  <c r="AV53" i="4"/>
  <c r="AU37" i="4"/>
  <c r="AT53" i="4"/>
  <c r="AS53" i="4"/>
  <c r="AR53" i="4"/>
  <c r="AQ37" i="4"/>
  <c r="AP53" i="4"/>
  <c r="AO53" i="4"/>
  <c r="AM37" i="4"/>
  <c r="AL37" i="4"/>
  <c r="AK53" i="4"/>
  <c r="AJ53" i="4"/>
  <c r="AI53" i="4"/>
  <c r="AH53" i="4"/>
  <c r="AG53" i="4"/>
  <c r="AF53" i="4"/>
  <c r="AE37" i="4"/>
  <c r="AD37" i="4"/>
  <c r="AC53" i="4"/>
  <c r="AB53" i="4"/>
  <c r="Z53" i="4"/>
  <c r="Y53" i="4"/>
  <c r="X53" i="4"/>
  <c r="W53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M31" i="4"/>
  <c r="BL31" i="4"/>
  <c r="BJ31" i="4"/>
  <c r="BI31" i="4"/>
  <c r="BH31" i="4"/>
  <c r="BF31" i="4"/>
  <c r="BE31" i="4"/>
  <c r="BD31" i="4"/>
  <c r="BB31" i="4"/>
  <c r="AZ31" i="4"/>
  <c r="AX31" i="4"/>
  <c r="AW31" i="4"/>
  <c r="AV31" i="4"/>
  <c r="AT31" i="4"/>
  <c r="AS31" i="4"/>
  <c r="AR31" i="4"/>
  <c r="AP31" i="4"/>
  <c r="AO31" i="4"/>
  <c r="AL31" i="4"/>
  <c r="AK31" i="4"/>
  <c r="AH31" i="4"/>
  <c r="AG31" i="4"/>
  <c r="AF31" i="4"/>
  <c r="AC31" i="4"/>
  <c r="BI26" i="4"/>
  <c r="AK26" i="4"/>
  <c r="BZ26" i="4"/>
  <c r="BY52" i="4"/>
  <c r="BX52" i="4"/>
  <c r="BW52" i="4"/>
  <c r="BV52" i="4"/>
  <c r="BU52" i="4"/>
  <c r="BT52" i="4"/>
  <c r="BS52" i="4"/>
  <c r="BR26" i="4"/>
  <c r="BQ52" i="4"/>
  <c r="BP52" i="4"/>
  <c r="BO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AZ52" i="4"/>
  <c r="AY26" i="4"/>
  <c r="AX52" i="4"/>
  <c r="AW52" i="4"/>
  <c r="AV52" i="4"/>
  <c r="AU26" i="4"/>
  <c r="AT52" i="4"/>
  <c r="AS52" i="4"/>
  <c r="AR52" i="4"/>
  <c r="AQ26" i="4"/>
  <c r="AP52" i="4"/>
  <c r="AO52" i="4"/>
  <c r="AM52" i="4"/>
  <c r="AL52" i="4"/>
  <c r="AK52" i="4"/>
  <c r="AJ52" i="4"/>
  <c r="AI26" i="4"/>
  <c r="AH26" i="4"/>
  <c r="AG52" i="4"/>
  <c r="AF52" i="4"/>
  <c r="AE52" i="4"/>
  <c r="AD52" i="4"/>
  <c r="AC52" i="4"/>
  <c r="Z26" i="4"/>
  <c r="Y52" i="4"/>
  <c r="X52" i="4"/>
  <c r="W26" i="4"/>
  <c r="U52" i="4"/>
  <c r="T52" i="4"/>
  <c r="S52" i="4"/>
  <c r="Q52" i="4"/>
  <c r="P52" i="4"/>
  <c r="N25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Z23" i="4"/>
  <c r="Y23" i="4"/>
  <c r="X23" i="4"/>
  <c r="W23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Z22" i="4"/>
  <c r="Y22" i="4"/>
  <c r="X22" i="4"/>
  <c r="W22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AZ21" i="4"/>
  <c r="AY21" i="4"/>
  <c r="AX21" i="4"/>
  <c r="AW21" i="4"/>
  <c r="AV21" i="4"/>
  <c r="AU21" i="4"/>
  <c r="AT21" i="4"/>
  <c r="AS21" i="4"/>
  <c r="AR21" i="4"/>
  <c r="AP21" i="4"/>
  <c r="AO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Z21" i="4"/>
  <c r="Y21" i="4"/>
  <c r="X21" i="4"/>
  <c r="W21" i="4"/>
  <c r="BZ20" i="4"/>
  <c r="BY20" i="4"/>
  <c r="BX20" i="4"/>
  <c r="BV20" i="4"/>
  <c r="BU20" i="4"/>
  <c r="BS20" i="4"/>
  <c r="BR20" i="4"/>
  <c r="BQ20" i="4"/>
  <c r="BP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L20" i="4"/>
  <c r="AK20" i="4"/>
  <c r="AJ20" i="4"/>
  <c r="AB20" i="4"/>
  <c r="Y20" i="4"/>
  <c r="W20" i="4"/>
  <c r="AT15" i="4"/>
  <c r="BY51" i="4"/>
  <c r="BX51" i="4"/>
  <c r="BU51" i="4"/>
  <c r="BT51" i="4"/>
  <c r="BS3" i="4"/>
  <c r="BT3" i="1" s="1"/>
  <c r="BR3" i="4"/>
  <c r="BS3" i="1" s="1"/>
  <c r="BQ51" i="4"/>
  <c r="BP51" i="4"/>
  <c r="BO51" i="4"/>
  <c r="BM51" i="4"/>
  <c r="BL51" i="4"/>
  <c r="BK51" i="4"/>
  <c r="BI51" i="4"/>
  <c r="BH51" i="4"/>
  <c r="BG51" i="4"/>
  <c r="BF51" i="4"/>
  <c r="BE51" i="4"/>
  <c r="BD51" i="4"/>
  <c r="BC51" i="4"/>
  <c r="BB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Z51" i="4"/>
  <c r="Y51" i="4"/>
  <c r="X51" i="4"/>
  <c r="W51" i="4"/>
  <c r="V51" i="4"/>
  <c r="U51" i="4"/>
  <c r="T51" i="4"/>
  <c r="S51" i="4"/>
  <c r="R51" i="4"/>
  <c r="Q51" i="4"/>
  <c r="P51" i="4"/>
  <c r="O51" i="4"/>
  <c r="N14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Z12" i="4"/>
  <c r="Y12" i="4"/>
  <c r="X12" i="4"/>
  <c r="W12" i="4"/>
  <c r="V12" i="4"/>
  <c r="U12" i="4"/>
  <c r="T12" i="4"/>
  <c r="S12" i="4"/>
  <c r="R12" i="4"/>
  <c r="Q12" i="4"/>
  <c r="P12" i="4"/>
  <c r="O12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M11" i="4"/>
  <c r="BL11" i="4"/>
  <c r="BK11" i="4"/>
  <c r="BJ11" i="4"/>
  <c r="BI11" i="4"/>
  <c r="BH11" i="4"/>
  <c r="BG11" i="4"/>
  <c r="BF11" i="4"/>
  <c r="BD11" i="4"/>
  <c r="BC11" i="4"/>
  <c r="BB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Z11" i="4"/>
  <c r="Y11" i="4"/>
  <c r="X11" i="4"/>
  <c r="W11" i="4"/>
  <c r="V11" i="4"/>
  <c r="U11" i="4"/>
  <c r="T11" i="4"/>
  <c r="S11" i="4"/>
  <c r="R11" i="4"/>
  <c r="Q11" i="4"/>
  <c r="P11" i="4"/>
  <c r="O11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Z10" i="4"/>
  <c r="Y10" i="4"/>
  <c r="X10" i="4"/>
  <c r="W10" i="4"/>
  <c r="V10" i="4"/>
  <c r="U10" i="4"/>
  <c r="T10" i="4"/>
  <c r="S10" i="4"/>
  <c r="R10" i="4"/>
  <c r="Q10" i="4"/>
  <c r="P10" i="4"/>
  <c r="O10" i="4"/>
  <c r="BZ9" i="4"/>
  <c r="BX9" i="4"/>
  <c r="BV9" i="4"/>
  <c r="BU9" i="4"/>
  <c r="BM9" i="4"/>
  <c r="BL9" i="4"/>
  <c r="BK9" i="4"/>
  <c r="BJ9" i="4"/>
  <c r="BI9" i="4"/>
  <c r="BG9" i="4"/>
  <c r="BF9" i="4"/>
  <c r="BE9" i="4"/>
  <c r="BD9" i="4"/>
  <c r="BC9" i="4"/>
  <c r="BB9" i="4"/>
  <c r="AZ9" i="4"/>
  <c r="AX9" i="4"/>
  <c r="AT9" i="4"/>
  <c r="AP9" i="4"/>
  <c r="AL9" i="4"/>
  <c r="AK9" i="4"/>
  <c r="AG9" i="4"/>
  <c r="Z9" i="4"/>
  <c r="U9" i="4"/>
  <c r="Q9" i="4"/>
  <c r="BZ3" i="4"/>
  <c r="CA3" i="1" s="1"/>
  <c r="BY3" i="4"/>
  <c r="BZ3" i="1" s="1"/>
  <c r="BV3" i="4"/>
  <c r="BW3" i="1" s="1"/>
  <c r="BU3" i="4"/>
  <c r="BV3" i="1" s="1"/>
  <c r="BP3" i="4"/>
  <c r="BQ3" i="1" s="1"/>
  <c r="BL3" i="4"/>
  <c r="BM3" i="1" s="1"/>
  <c r="BI3" i="4"/>
  <c r="BJ3" i="1" s="1"/>
  <c r="BF3" i="4"/>
  <c r="BG3" i="1" s="1"/>
  <c r="BD3" i="4"/>
  <c r="BE3" i="1" s="1"/>
  <c r="AZ3" i="4"/>
  <c r="BA3" i="1" s="1"/>
  <c r="AX3" i="4"/>
  <c r="AY3" i="1" s="1"/>
  <c r="AS3" i="4"/>
  <c r="AT3" i="1" s="1"/>
  <c r="AP3" i="4"/>
  <c r="AQ3" i="1" s="1"/>
  <c r="AO3" i="4"/>
  <c r="AP3" i="1" s="1"/>
  <c r="AL3" i="4"/>
  <c r="AM3" i="1" s="1"/>
  <c r="AK3" i="4"/>
  <c r="AL3" i="1" s="1"/>
  <c r="AG3" i="4"/>
  <c r="AH3" i="1" s="1"/>
  <c r="U3" i="4"/>
  <c r="V3" i="1" s="1"/>
  <c r="R3" i="4"/>
  <c r="S3" i="1" s="1"/>
  <c r="Q3" i="4"/>
  <c r="M3" i="4"/>
  <c r="L3" i="4"/>
  <c r="K3" i="4"/>
  <c r="J3" i="4"/>
  <c r="I3" i="4"/>
  <c r="N3" i="4" s="1"/>
  <c r="U58" i="4" s="1"/>
  <c r="R3" i="1" l="1"/>
  <c r="CA4" i="4"/>
  <c r="G4" i="3" s="1"/>
  <c r="BN4" i="4"/>
  <c r="F4" i="3" s="1"/>
  <c r="AD3" i="4"/>
  <c r="AE3" i="1" s="1"/>
  <c r="X3" i="4"/>
  <c r="Y3" i="1" s="1"/>
  <c r="X9" i="4"/>
  <c r="T3" i="4"/>
  <c r="U3" i="1" s="1"/>
  <c r="P3" i="4"/>
  <c r="Q3" i="1" s="1"/>
  <c r="P9" i="4"/>
  <c r="O3" i="4"/>
  <c r="P3" i="1" s="1"/>
  <c r="O4" i="4"/>
  <c r="P4" i="1" s="1"/>
  <c r="AW9" i="4"/>
  <c r="AW4" i="4"/>
  <c r="AX4" i="1" s="1"/>
  <c r="AV3" i="4"/>
  <c r="AW3" i="1" s="1"/>
  <c r="AV4" i="4"/>
  <c r="AW4" i="1" s="1"/>
  <c r="AV9" i="4"/>
  <c r="AU4" i="4"/>
  <c r="AV4" i="1" s="1"/>
  <c r="AT4" i="4"/>
  <c r="AU4" i="1" s="1"/>
  <c r="AS9" i="4"/>
  <c r="AS4" i="4"/>
  <c r="AT4" i="1" s="1"/>
  <c r="AR9" i="4"/>
  <c r="AR4" i="4"/>
  <c r="AS4" i="1" s="1"/>
  <c r="AQ4" i="4"/>
  <c r="AR4" i="1" s="1"/>
  <c r="AP4" i="4"/>
  <c r="AQ4" i="1" s="1"/>
  <c r="AO4" i="4"/>
  <c r="AP4" i="1" s="1"/>
  <c r="AM4" i="4"/>
  <c r="AN4" i="1" s="1"/>
  <c r="AL4" i="4"/>
  <c r="AM4" i="1" s="1"/>
  <c r="AK4" i="4"/>
  <c r="AL4" i="1" s="1"/>
  <c r="AJ3" i="4"/>
  <c r="AK3" i="1" s="1"/>
  <c r="AJ9" i="4"/>
  <c r="AJ4" i="4"/>
  <c r="AK4" i="1" s="1"/>
  <c r="AI4" i="4"/>
  <c r="AJ4" i="1" s="1"/>
  <c r="AH9" i="4"/>
  <c r="AH15" i="4"/>
  <c r="AH4" i="4"/>
  <c r="AI4" i="1" s="1"/>
  <c r="AG4" i="4"/>
  <c r="AH4" i="1" s="1"/>
  <c r="AF9" i="4"/>
  <c r="AF4" i="4"/>
  <c r="AG4" i="1" s="1"/>
  <c r="AE4" i="4"/>
  <c r="AF4" i="1" s="1"/>
  <c r="AD9" i="4"/>
  <c r="AD4" i="4"/>
  <c r="AE4" i="1" s="1"/>
  <c r="AC3" i="4"/>
  <c r="AD3" i="1" s="1"/>
  <c r="AC4" i="4"/>
  <c r="AD4" i="1" s="1"/>
  <c r="AC9" i="4"/>
  <c r="AB9" i="4"/>
  <c r="AB4" i="4"/>
  <c r="AC4" i="1" s="1"/>
  <c r="Z4" i="4"/>
  <c r="AA4" i="1" s="1"/>
  <c r="Y3" i="4"/>
  <c r="Z3" i="1" s="1"/>
  <c r="Y4" i="4"/>
  <c r="Z4" i="1" s="1"/>
  <c r="Y9" i="4"/>
  <c r="X4" i="4"/>
  <c r="Y4" i="1" s="1"/>
  <c r="W4" i="4"/>
  <c r="X4" i="1" s="1"/>
  <c r="V3" i="4"/>
  <c r="W3" i="1" s="1"/>
  <c r="V4" i="4"/>
  <c r="W4" i="1" s="1"/>
  <c r="U15" i="4"/>
  <c r="U4" i="4"/>
  <c r="V4" i="1" s="1"/>
  <c r="T9" i="4"/>
  <c r="T4" i="4"/>
  <c r="U4" i="1" s="1"/>
  <c r="S4" i="4"/>
  <c r="T4" i="1" s="1"/>
  <c r="R15" i="4"/>
  <c r="R9" i="4"/>
  <c r="R4" i="4"/>
  <c r="S4" i="1" s="1"/>
  <c r="Q4" i="4"/>
  <c r="R4" i="1" s="1"/>
  <c r="Q15" i="4"/>
  <c r="P4" i="4"/>
  <c r="Q4" i="1" s="1"/>
  <c r="AK37" i="4"/>
  <c r="Z3" i="4"/>
  <c r="AA3" i="1" s="1"/>
  <c r="AF3" i="4"/>
  <c r="AG3" i="1" s="1"/>
  <c r="AB31" i="4"/>
  <c r="AB3" i="4"/>
  <c r="AC3" i="1" s="1"/>
  <c r="AJ31" i="4"/>
  <c r="AA48" i="4"/>
  <c r="V64" i="4" s="1"/>
  <c r="AA47" i="4"/>
  <c r="AD31" i="4"/>
  <c r="AC37" i="4"/>
  <c r="BY26" i="4"/>
  <c r="BW20" i="4"/>
  <c r="BU26" i="4"/>
  <c r="BT20" i="4"/>
  <c r="BQ26" i="4"/>
  <c r="BO20" i="4"/>
  <c r="BM3" i="4"/>
  <c r="BN3" i="1" s="1"/>
  <c r="BM26" i="4"/>
  <c r="BJ3" i="4"/>
  <c r="BK3" i="1" s="1"/>
  <c r="BE3" i="4"/>
  <c r="BF3" i="1" s="1"/>
  <c r="BE26" i="4"/>
  <c r="BB3" i="4"/>
  <c r="BC3" i="1" s="1"/>
  <c r="AW26" i="4"/>
  <c r="AW3" i="4"/>
  <c r="AX3" i="1" s="1"/>
  <c r="AS26" i="4"/>
  <c r="AR3" i="4"/>
  <c r="AS3" i="1" s="1"/>
  <c r="AO26" i="4"/>
  <c r="AM20" i="4"/>
  <c r="AH3" i="4"/>
  <c r="AI3" i="1" s="1"/>
  <c r="AG26" i="4"/>
  <c r="AN25" i="4"/>
  <c r="AC26" i="4"/>
  <c r="Y26" i="4"/>
  <c r="X20" i="4"/>
  <c r="BY9" i="4"/>
  <c r="BX15" i="4"/>
  <c r="BX3" i="4"/>
  <c r="BY3" i="1" s="1"/>
  <c r="BU15" i="4"/>
  <c r="BT9" i="4"/>
  <c r="BT3" i="4"/>
  <c r="BU3" i="1" s="1"/>
  <c r="BR9" i="4"/>
  <c r="BQ3" i="4"/>
  <c r="BR3" i="1" s="1"/>
  <c r="BQ9" i="4"/>
  <c r="BP15" i="4"/>
  <c r="BP9" i="4"/>
  <c r="BI15" i="4"/>
  <c r="BH9" i="4"/>
  <c r="BH3" i="4"/>
  <c r="BI3" i="1" s="1"/>
  <c r="BF15" i="4"/>
  <c r="BE15" i="4"/>
  <c r="BB15" i="4"/>
  <c r="AX15" i="4"/>
  <c r="AW15" i="4"/>
  <c r="AT3" i="4"/>
  <c r="AU3" i="1" s="1"/>
  <c r="AS15" i="4"/>
  <c r="AP15" i="4"/>
  <c r="AO9" i="4"/>
  <c r="AO15" i="4"/>
  <c r="AL15" i="4"/>
  <c r="AK15" i="4"/>
  <c r="AG15" i="4"/>
  <c r="AD15" i="4"/>
  <c r="AC15" i="4"/>
  <c r="Z15" i="4"/>
  <c r="Y15" i="4"/>
  <c r="V15" i="4"/>
  <c r="V9" i="4"/>
  <c r="AA14" i="4"/>
  <c r="BW51" i="4"/>
  <c r="BW15" i="4"/>
  <c r="AQ9" i="4"/>
  <c r="AU9" i="4"/>
  <c r="AY9" i="4"/>
  <c r="AN14" i="4"/>
  <c r="O15" i="4"/>
  <c r="S15" i="4"/>
  <c r="W15" i="4"/>
  <c r="AE15" i="4"/>
  <c r="AI15" i="4"/>
  <c r="AM15" i="4"/>
  <c r="AQ15" i="4"/>
  <c r="AU15" i="4"/>
  <c r="AY15" i="4"/>
  <c r="BC15" i="4"/>
  <c r="BG15" i="4"/>
  <c r="BL15" i="4"/>
  <c r="BQ15" i="4"/>
  <c r="BY15" i="4"/>
  <c r="AA25" i="4"/>
  <c r="O52" i="4"/>
  <c r="S3" i="4"/>
  <c r="T3" i="1" s="1"/>
  <c r="W3" i="4"/>
  <c r="X3" i="1" s="1"/>
  <c r="AE3" i="4"/>
  <c r="AF3" i="1" s="1"/>
  <c r="AI3" i="4"/>
  <c r="AJ3" i="1" s="1"/>
  <c r="AM3" i="4"/>
  <c r="AN3" i="1" s="1"/>
  <c r="AQ3" i="4"/>
  <c r="AR3" i="1" s="1"/>
  <c r="AU3" i="4"/>
  <c r="AV3" i="1" s="1"/>
  <c r="AY3" i="4"/>
  <c r="AZ3" i="1" s="1"/>
  <c r="BC3" i="4"/>
  <c r="BD3" i="1" s="1"/>
  <c r="BG3" i="4"/>
  <c r="BH3" i="1" s="1"/>
  <c r="BK3" i="4"/>
  <c r="BL3" i="1" s="1"/>
  <c r="BO3" i="4"/>
  <c r="BP3" i="1" s="1"/>
  <c r="BW3" i="4"/>
  <c r="BX3" i="1" s="1"/>
  <c r="AE9" i="4"/>
  <c r="AI9" i="4"/>
  <c r="AM9" i="4"/>
  <c r="BA14" i="4"/>
  <c r="P15" i="4"/>
  <c r="T15" i="4"/>
  <c r="X15" i="4"/>
  <c r="AB15" i="4"/>
  <c r="AF15" i="4"/>
  <c r="AJ15" i="4"/>
  <c r="AR15" i="4"/>
  <c r="AV15" i="4"/>
  <c r="AZ15" i="4"/>
  <c r="BD15" i="4"/>
  <c r="BH15" i="4"/>
  <c r="BM15" i="4"/>
  <c r="BT15" i="4"/>
  <c r="BS51" i="4"/>
  <c r="BS15" i="4"/>
  <c r="CA14" i="4"/>
  <c r="BK15" i="4"/>
  <c r="O9" i="4"/>
  <c r="S9" i="4"/>
  <c r="W9" i="4"/>
  <c r="BO9" i="4"/>
  <c r="BS9" i="4"/>
  <c r="BW9" i="4"/>
  <c r="BJ15" i="4"/>
  <c r="BJ51" i="4"/>
  <c r="BN14" i="4"/>
  <c r="BR15" i="4"/>
  <c r="BR51" i="4"/>
  <c r="BV15" i="4"/>
  <c r="BV51" i="4"/>
  <c r="BZ51" i="4"/>
  <c r="BZ15" i="4"/>
  <c r="BO15" i="4"/>
  <c r="R52" i="4"/>
  <c r="V52" i="4"/>
  <c r="Z20" i="4"/>
  <c r="BA25" i="4"/>
  <c r="X26" i="4"/>
  <c r="AB26" i="4"/>
  <c r="AF26" i="4"/>
  <c r="AJ26" i="4"/>
  <c r="AR26" i="4"/>
  <c r="AV26" i="4"/>
  <c r="AZ26" i="4"/>
  <c r="BD26" i="4"/>
  <c r="BH26" i="4"/>
  <c r="BL26" i="4"/>
  <c r="BP26" i="4"/>
  <c r="BT26" i="4"/>
  <c r="BX26" i="4"/>
  <c r="AE31" i="4"/>
  <c r="AI31" i="4"/>
  <c r="AM31" i="4"/>
  <c r="BN36" i="4"/>
  <c r="AB37" i="4"/>
  <c r="AF37" i="4"/>
  <c r="AJ37" i="4"/>
  <c r="AR37" i="4"/>
  <c r="AV37" i="4"/>
  <c r="AZ37" i="4"/>
  <c r="BD37" i="4"/>
  <c r="BH37" i="4"/>
  <c r="BL37" i="4"/>
  <c r="BP37" i="4"/>
  <c r="BT37" i="4"/>
  <c r="BX37" i="4"/>
  <c r="AB42" i="4"/>
  <c r="AF42" i="4"/>
  <c r="AJ42" i="4"/>
  <c r="BH42" i="4"/>
  <c r="CA47" i="4"/>
  <c r="BD48" i="4"/>
  <c r="BT48" i="4"/>
  <c r="Z52" i="4"/>
  <c r="AH52" i="4"/>
  <c r="AQ52" i="4"/>
  <c r="AY52" i="4"/>
  <c r="AD53" i="4"/>
  <c r="AL53" i="4"/>
  <c r="AU53" i="4"/>
  <c r="U54" i="4"/>
  <c r="AD54" i="4"/>
  <c r="AL54" i="4"/>
  <c r="BL54" i="4"/>
  <c r="BN25" i="4"/>
  <c r="AA36" i="4"/>
  <c r="CA36" i="4"/>
  <c r="AN47" i="4"/>
  <c r="AJ48" i="4"/>
  <c r="AZ48" i="4"/>
  <c r="BP48" i="4"/>
  <c r="AB52" i="4"/>
  <c r="AI52" i="4"/>
  <c r="BR52" i="4"/>
  <c r="BZ52" i="4"/>
  <c r="V53" i="4"/>
  <c r="AE53" i="4"/>
  <c r="AM53" i="4"/>
  <c r="BV53" i="4"/>
  <c r="AV54" i="4"/>
  <c r="CA25" i="4"/>
  <c r="AD26" i="4"/>
  <c r="AL26" i="4"/>
  <c r="AP26" i="4"/>
  <c r="AT26" i="4"/>
  <c r="AX26" i="4"/>
  <c r="BB26" i="4"/>
  <c r="BF26" i="4"/>
  <c r="BJ26" i="4"/>
  <c r="BV26" i="4"/>
  <c r="BC31" i="4"/>
  <c r="BG31" i="4"/>
  <c r="BK31" i="4"/>
  <c r="AN36" i="4"/>
  <c r="AH37" i="4"/>
  <c r="AP37" i="4"/>
  <c r="AT37" i="4"/>
  <c r="AX37" i="4"/>
  <c r="BB37" i="4"/>
  <c r="BF37" i="4"/>
  <c r="BJ37" i="4"/>
  <c r="BR37" i="4"/>
  <c r="BZ37" i="4"/>
  <c r="BP42" i="4"/>
  <c r="BT42" i="4"/>
  <c r="BX42" i="4"/>
  <c r="BA47" i="4"/>
  <c r="AF48" i="4"/>
  <c r="AK48" i="4"/>
  <c r="AV48" i="4"/>
  <c r="BL48" i="4"/>
  <c r="BQ48" i="4"/>
  <c r="W52" i="4"/>
  <c r="AU52" i="4"/>
  <c r="AQ53" i="4"/>
  <c r="AY53" i="4"/>
  <c r="AH54" i="4"/>
  <c r="BH54" i="4"/>
  <c r="AE26" i="4"/>
  <c r="AM26" i="4"/>
  <c r="BC26" i="4"/>
  <c r="BG26" i="4"/>
  <c r="BK26" i="4"/>
  <c r="BO26" i="4"/>
  <c r="BS26" i="4"/>
  <c r="BW26" i="4"/>
  <c r="AQ31" i="4"/>
  <c r="AU31" i="4"/>
  <c r="AY31" i="4"/>
  <c r="BA36" i="4"/>
  <c r="AA37" i="4"/>
  <c r="V63" i="4" s="1"/>
  <c r="AI37" i="4"/>
  <c r="BC37" i="4"/>
  <c r="BG37" i="4"/>
  <c r="BK37" i="4"/>
  <c r="BO37" i="4"/>
  <c r="BS37" i="4"/>
  <c r="BW37" i="4"/>
  <c r="AR42" i="4"/>
  <c r="AZ42" i="4"/>
  <c r="AP54" i="4"/>
  <c r="AP48" i="4"/>
  <c r="AT54" i="4"/>
  <c r="AT48" i="4"/>
  <c r="AX54" i="4"/>
  <c r="AX48" i="4"/>
  <c r="BB48" i="4"/>
  <c r="BB42" i="4"/>
  <c r="BB54" i="4"/>
  <c r="BF48" i="4"/>
  <c r="BF42" i="4"/>
  <c r="BF54" i="4"/>
  <c r="BJ48" i="4"/>
  <c r="BJ42" i="4"/>
  <c r="BJ54" i="4"/>
  <c r="BN47" i="4"/>
  <c r="AB48" i="4"/>
  <c r="AG48" i="4"/>
  <c r="AR48" i="4"/>
  <c r="AW48" i="4"/>
  <c r="BX48" i="4"/>
  <c r="Z54" i="4"/>
  <c r="BR54" i="4"/>
  <c r="BZ54" i="4"/>
  <c r="S54" i="4"/>
  <c r="BO54" i="4"/>
  <c r="BO5" i="1"/>
  <c r="BB5" i="1"/>
  <c r="AO5" i="1"/>
  <c r="O5" i="1"/>
  <c r="CB5" i="1"/>
  <c r="D6" i="1"/>
  <c r="E6" i="1"/>
  <c r="F6" i="1"/>
  <c r="G6" i="1"/>
  <c r="H6" i="1"/>
  <c r="H25" i="1" s="1"/>
  <c r="I6" i="1"/>
  <c r="I25" i="1" s="1"/>
  <c r="C6" i="1"/>
  <c r="AA3" i="4" l="1"/>
  <c r="C3" i="3" s="1"/>
  <c r="BA48" i="4"/>
  <c r="X64" i="4" s="1"/>
  <c r="BA37" i="4"/>
  <c r="X63" i="4" s="1"/>
  <c r="AA4" i="4"/>
  <c r="C4" i="3" s="1"/>
  <c r="BA4" i="4"/>
  <c r="E4" i="3" s="1"/>
  <c r="AN4" i="4"/>
  <c r="D4" i="3" s="1"/>
  <c r="BN3" i="4"/>
  <c r="F3" i="3" s="1"/>
  <c r="CA15" i="4"/>
  <c r="Z61" i="4" s="1"/>
  <c r="BN15" i="4"/>
  <c r="Y61" i="4" s="1"/>
  <c r="BA15" i="4"/>
  <c r="X61" i="4" s="1"/>
  <c r="CA3" i="4"/>
  <c r="G3" i="3" s="1"/>
  <c r="G8" i="3" s="1"/>
  <c r="BA26" i="4"/>
  <c r="X62" i="4" s="1"/>
  <c r="BA3" i="4"/>
  <c r="E3" i="3" s="1"/>
  <c r="E8" i="3" s="1"/>
  <c r="AN3" i="4"/>
  <c r="D3" i="3" s="1"/>
  <c r="D8" i="3" s="1"/>
  <c r="AA15" i="4"/>
  <c r="V61" i="4" s="1"/>
  <c r="BN26" i="4"/>
  <c r="Y62" i="4" s="1"/>
  <c r="CA48" i="4"/>
  <c r="Z64" i="4" s="1"/>
  <c r="AN37" i="4"/>
  <c r="W63" i="4" s="1"/>
  <c r="BN37" i="4"/>
  <c r="Y63" i="4" s="1"/>
  <c r="AN48" i="4"/>
  <c r="W64" i="4" s="1"/>
  <c r="CA37" i="4"/>
  <c r="Z63" i="4" s="1"/>
  <c r="CA26" i="4"/>
  <c r="Z62" i="4" s="1"/>
  <c r="AN26" i="4"/>
  <c r="W62" i="4" s="1"/>
  <c r="AN15" i="4"/>
  <c r="W61" i="4" s="1"/>
  <c r="AA26" i="4"/>
  <c r="V62" i="4" s="1"/>
  <c r="BN48" i="4"/>
  <c r="Y64" i="4" s="1"/>
  <c r="U62" i="2"/>
  <c r="U63" i="2"/>
  <c r="U64" i="2"/>
  <c r="U65" i="2"/>
  <c r="BO8" i="1"/>
  <c r="BC23" i="1"/>
  <c r="BF23" i="1"/>
  <c r="BJ23" i="1"/>
  <c r="BN23" i="1"/>
  <c r="BT23" i="1"/>
  <c r="BX23" i="1"/>
  <c r="CB14" i="1"/>
  <c r="BO14" i="1"/>
  <c r="BB14" i="1"/>
  <c r="AO14" i="1"/>
  <c r="AB14" i="1"/>
  <c r="B32" i="1"/>
  <c r="B33" i="1"/>
  <c r="B31" i="1"/>
  <c r="BQ23" i="1"/>
  <c r="BR23" i="1"/>
  <c r="BS23" i="1"/>
  <c r="BU23" i="1"/>
  <c r="BV23" i="1"/>
  <c r="BW23" i="1"/>
  <c r="BY23" i="1"/>
  <c r="BZ23" i="1"/>
  <c r="CA23" i="1"/>
  <c r="BP23" i="1"/>
  <c r="BD23" i="1"/>
  <c r="BE23" i="1"/>
  <c r="BG23" i="1"/>
  <c r="BH23" i="1"/>
  <c r="BI23" i="1"/>
  <c r="BK23" i="1"/>
  <c r="BL23" i="1"/>
  <c r="BM23" i="1"/>
  <c r="AQ23" i="1"/>
  <c r="AR23" i="1"/>
  <c r="AT23" i="1"/>
  <c r="AU23" i="1"/>
  <c r="AV23" i="1"/>
  <c r="AX23" i="1"/>
  <c r="AZ23" i="1"/>
  <c r="BA23" i="1"/>
  <c r="AP23" i="1"/>
  <c r="AD23" i="1"/>
  <c r="AE23" i="1"/>
  <c r="AG23" i="1"/>
  <c r="AH23" i="1"/>
  <c r="AI23" i="1"/>
  <c r="AK23" i="1"/>
  <c r="AL23" i="1"/>
  <c r="AM23" i="1"/>
  <c r="Q23" i="1"/>
  <c r="R23" i="1"/>
  <c r="T23" i="1"/>
  <c r="V23" i="1"/>
  <c r="W23" i="1"/>
  <c r="X23" i="1"/>
  <c r="Y23" i="1"/>
  <c r="Z23" i="1"/>
  <c r="AA23" i="1"/>
  <c r="P23" i="1"/>
  <c r="AJ23" i="1"/>
  <c r="AN23" i="1"/>
  <c r="N23" i="1"/>
  <c r="AY23" i="1"/>
  <c r="AS23" i="1"/>
  <c r="CB8" i="1"/>
  <c r="AW23" i="1"/>
  <c r="BB8" i="1"/>
  <c r="AC23" i="1"/>
  <c r="AO8" i="1"/>
  <c r="AB8" i="1"/>
  <c r="P55" i="2"/>
  <c r="Q55" i="2"/>
  <c r="R55" i="2"/>
  <c r="P54" i="2"/>
  <c r="Q54" i="2"/>
  <c r="R54" i="2"/>
  <c r="S54" i="2"/>
  <c r="T54" i="2"/>
  <c r="U54" i="2"/>
  <c r="O55" i="2"/>
  <c r="O54" i="2"/>
  <c r="CB17" i="1"/>
  <c r="CB16" i="1"/>
  <c r="CB13" i="1"/>
  <c r="CB12" i="1"/>
  <c r="CB11" i="1"/>
  <c r="BO17" i="1"/>
  <c r="BO13" i="1"/>
  <c r="BO12" i="1"/>
  <c r="BO11" i="1"/>
  <c r="BB17" i="1"/>
  <c r="BB16" i="1"/>
  <c r="BB13" i="1"/>
  <c r="BB12" i="1"/>
  <c r="BB11" i="1"/>
  <c r="BZ48" i="2"/>
  <c r="BZ49" i="2" s="1"/>
  <c r="BY48" i="2"/>
  <c r="BY49" i="2" s="1"/>
  <c r="BX48" i="2"/>
  <c r="BX49" i="2" s="1"/>
  <c r="BW48" i="2"/>
  <c r="BW49" i="2" s="1"/>
  <c r="BV48" i="2"/>
  <c r="BV49" i="2" s="1"/>
  <c r="BU48" i="2"/>
  <c r="BU49" i="2" s="1"/>
  <c r="BT48" i="2"/>
  <c r="BT49" i="2" s="1"/>
  <c r="BS48" i="2"/>
  <c r="BS49" i="2" s="1"/>
  <c r="BR48" i="2"/>
  <c r="BR49" i="2" s="1"/>
  <c r="BQ48" i="2"/>
  <c r="BQ49" i="2" s="1"/>
  <c r="BP48" i="2"/>
  <c r="BP49" i="2" s="1"/>
  <c r="BO48" i="2"/>
  <c r="BO49" i="2" s="1"/>
  <c r="BZ46" i="2"/>
  <c r="BY46" i="2"/>
  <c r="BX46" i="2"/>
  <c r="BW46" i="2"/>
  <c r="BV46" i="2"/>
  <c r="BU46" i="2"/>
  <c r="BT46" i="2"/>
  <c r="BS46" i="2"/>
  <c r="BR46" i="2"/>
  <c r="BQ46" i="2"/>
  <c r="BP46" i="2"/>
  <c r="BO46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Y43" i="2"/>
  <c r="BZ37" i="2"/>
  <c r="BZ38" i="2" s="1"/>
  <c r="BY37" i="2"/>
  <c r="BY38" i="2" s="1"/>
  <c r="BX37" i="2"/>
  <c r="BX38" i="2" s="1"/>
  <c r="BW37" i="2"/>
  <c r="BW38" i="2" s="1"/>
  <c r="BV37" i="2"/>
  <c r="BV38" i="2" s="1"/>
  <c r="BU37" i="2"/>
  <c r="BU38" i="2" s="1"/>
  <c r="BT37" i="2"/>
  <c r="BT38" i="2" s="1"/>
  <c r="BS37" i="2"/>
  <c r="BS38" i="2" s="1"/>
  <c r="BR37" i="2"/>
  <c r="BR38" i="2" s="1"/>
  <c r="BQ37" i="2"/>
  <c r="BQ38" i="2" s="1"/>
  <c r="BP37" i="2"/>
  <c r="BP38" i="2" s="1"/>
  <c r="BO37" i="2"/>
  <c r="BO38" i="2" s="1"/>
  <c r="BZ35" i="2"/>
  <c r="BY35" i="2"/>
  <c r="BX35" i="2"/>
  <c r="BW35" i="2"/>
  <c r="BV35" i="2"/>
  <c r="BU35" i="2"/>
  <c r="BT35" i="2"/>
  <c r="BS35" i="2"/>
  <c r="BR35" i="2"/>
  <c r="BQ35" i="2"/>
  <c r="BP35" i="2"/>
  <c r="BO35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Z32" i="2"/>
  <c r="BY32" i="2"/>
  <c r="BX32" i="2"/>
  <c r="BW32" i="2"/>
  <c r="BT32" i="2"/>
  <c r="BZ26" i="2"/>
  <c r="BZ53" i="2" s="1"/>
  <c r="BY26" i="2"/>
  <c r="BY27" i="2" s="1"/>
  <c r="BX26" i="2"/>
  <c r="BX27" i="2" s="1"/>
  <c r="BW26" i="2"/>
  <c r="BW27" i="2" s="1"/>
  <c r="BV26" i="2"/>
  <c r="BV53" i="2" s="1"/>
  <c r="BU26" i="2"/>
  <c r="BU21" i="2" s="1"/>
  <c r="BT26" i="2"/>
  <c r="BT27" i="2" s="1"/>
  <c r="BS26" i="2"/>
  <c r="BS27" i="2" s="1"/>
  <c r="BR26" i="2"/>
  <c r="BR53" i="2" s="1"/>
  <c r="BQ26" i="2"/>
  <c r="BQ27" i="2" s="1"/>
  <c r="BP26" i="2"/>
  <c r="BP53" i="2" s="1"/>
  <c r="BO26" i="2"/>
  <c r="BO27" i="2" s="1"/>
  <c r="BZ24" i="2"/>
  <c r="BY24" i="2"/>
  <c r="BX24" i="2"/>
  <c r="BW24" i="2"/>
  <c r="BV24" i="2"/>
  <c r="BU24" i="2"/>
  <c r="BT24" i="2"/>
  <c r="BS24" i="2"/>
  <c r="BR24" i="2"/>
  <c r="BQ24" i="2"/>
  <c r="BP24" i="2"/>
  <c r="BO24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X21" i="2"/>
  <c r="BT21" i="2"/>
  <c r="BZ15" i="2"/>
  <c r="BZ10" i="2" s="1"/>
  <c r="BY15" i="2"/>
  <c r="BY10" i="2" s="1"/>
  <c r="BX15" i="2"/>
  <c r="BW15" i="2"/>
  <c r="BV15" i="2"/>
  <c r="BU15" i="2"/>
  <c r="BU10" i="2" s="1"/>
  <c r="BT15" i="2"/>
  <c r="BS15" i="2"/>
  <c r="BS10" i="2" s="1"/>
  <c r="BR15" i="2"/>
  <c r="BQ15" i="2"/>
  <c r="BQ10" i="2" s="1"/>
  <c r="BP15" i="2"/>
  <c r="BO15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X10" i="2"/>
  <c r="BW10" i="2"/>
  <c r="BV10" i="2"/>
  <c r="BO10" i="2"/>
  <c r="BM48" i="2"/>
  <c r="BM49" i="2" s="1"/>
  <c r="BL48" i="2"/>
  <c r="BL49" i="2" s="1"/>
  <c r="BK48" i="2"/>
  <c r="BK49" i="2" s="1"/>
  <c r="BJ48" i="2"/>
  <c r="BJ49" i="2" s="1"/>
  <c r="BI48" i="2"/>
  <c r="BI49" i="2" s="1"/>
  <c r="BH48" i="2"/>
  <c r="BH49" i="2" s="1"/>
  <c r="BG48" i="2"/>
  <c r="BG55" i="2" s="1"/>
  <c r="BF48" i="2"/>
  <c r="BF49" i="2" s="1"/>
  <c r="BE48" i="2"/>
  <c r="BE49" i="2" s="1"/>
  <c r="BD48" i="2"/>
  <c r="BD49" i="2" s="1"/>
  <c r="BC48" i="2"/>
  <c r="BC49" i="2" s="1"/>
  <c r="BB48" i="2"/>
  <c r="BB49" i="2" s="1"/>
  <c r="BM46" i="2"/>
  <c r="BL46" i="2"/>
  <c r="BK46" i="2"/>
  <c r="BJ46" i="2"/>
  <c r="BI46" i="2"/>
  <c r="BH46" i="2"/>
  <c r="BG46" i="2"/>
  <c r="BF46" i="2"/>
  <c r="BE46" i="2"/>
  <c r="BD46" i="2"/>
  <c r="BC46" i="2"/>
  <c r="BB46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M43" i="2"/>
  <c r="BK43" i="2"/>
  <c r="BJ43" i="2"/>
  <c r="BM37" i="2"/>
  <c r="BM38" i="2" s="1"/>
  <c r="BL37" i="2"/>
  <c r="BL38" i="2" s="1"/>
  <c r="BK37" i="2"/>
  <c r="BK38" i="2" s="1"/>
  <c r="BJ37" i="2"/>
  <c r="BJ38" i="2" s="1"/>
  <c r="BI37" i="2"/>
  <c r="BI38" i="2" s="1"/>
  <c r="BH37" i="2"/>
  <c r="BH38" i="2" s="1"/>
  <c r="BG37" i="2"/>
  <c r="BG38" i="2" s="1"/>
  <c r="BF37" i="2"/>
  <c r="BF38" i="2" s="1"/>
  <c r="BE37" i="2"/>
  <c r="BE38" i="2" s="1"/>
  <c r="BD37" i="2"/>
  <c r="BD38" i="2" s="1"/>
  <c r="BC37" i="2"/>
  <c r="BC38" i="2" s="1"/>
  <c r="BB37" i="2"/>
  <c r="BB54" i="2" s="1"/>
  <c r="BM35" i="2"/>
  <c r="BL35" i="2"/>
  <c r="BK35" i="2"/>
  <c r="BJ35" i="2"/>
  <c r="BI35" i="2"/>
  <c r="BH35" i="2"/>
  <c r="BG35" i="2"/>
  <c r="BF35" i="2"/>
  <c r="BE35" i="2"/>
  <c r="BD35" i="2"/>
  <c r="BC35" i="2"/>
  <c r="BB35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M32" i="2"/>
  <c r="BL32" i="2"/>
  <c r="BJ32" i="2"/>
  <c r="BF32" i="2"/>
  <c r="BB32" i="2"/>
  <c r="BM26" i="2"/>
  <c r="BM53" i="2" s="1"/>
  <c r="BL26" i="2"/>
  <c r="BL53" i="2" s="1"/>
  <c r="BK26" i="2"/>
  <c r="BK53" i="2" s="1"/>
  <c r="BJ26" i="2"/>
  <c r="BJ27" i="2" s="1"/>
  <c r="BI26" i="2"/>
  <c r="BI53" i="2" s="1"/>
  <c r="BH26" i="2"/>
  <c r="BH53" i="2" s="1"/>
  <c r="BG26" i="2"/>
  <c r="BG53" i="2" s="1"/>
  <c r="BF26" i="2"/>
  <c r="BF27" i="2" s="1"/>
  <c r="BE26" i="2"/>
  <c r="BE53" i="2" s="1"/>
  <c r="BD26" i="2"/>
  <c r="BD53" i="2" s="1"/>
  <c r="BC26" i="2"/>
  <c r="BC53" i="2" s="1"/>
  <c r="BB26" i="2"/>
  <c r="BB27" i="2" s="1"/>
  <c r="BM24" i="2"/>
  <c r="BL24" i="2"/>
  <c r="BK24" i="2"/>
  <c r="BJ24" i="2"/>
  <c r="BI24" i="2"/>
  <c r="BH24" i="2"/>
  <c r="BG24" i="2"/>
  <c r="BF24" i="2"/>
  <c r="BE24" i="2"/>
  <c r="BD24" i="2"/>
  <c r="BC24" i="2"/>
  <c r="BB24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M21" i="2"/>
  <c r="BG21" i="2"/>
  <c r="BC21" i="2"/>
  <c r="BM15" i="2"/>
  <c r="BM10" i="2" s="1"/>
  <c r="BL15" i="2"/>
  <c r="BK15" i="2"/>
  <c r="BJ15" i="2"/>
  <c r="BI15" i="2"/>
  <c r="BI10" i="2" s="1"/>
  <c r="BH15" i="2"/>
  <c r="BG15" i="2"/>
  <c r="BG10" i="2" s="1"/>
  <c r="BF15" i="2"/>
  <c r="BE15" i="2"/>
  <c r="BE10" i="2" s="1"/>
  <c r="BD15" i="2"/>
  <c r="BD10" i="2" s="1"/>
  <c r="BC15" i="2"/>
  <c r="BB15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L10" i="2"/>
  <c r="BC10" i="2"/>
  <c r="AZ48" i="2"/>
  <c r="AZ49" i="2" s="1"/>
  <c r="AY48" i="2"/>
  <c r="AY49" i="2" s="1"/>
  <c r="AX48" i="2"/>
  <c r="AX49" i="2" s="1"/>
  <c r="AW48" i="2"/>
  <c r="AW49" i="2" s="1"/>
  <c r="AV48" i="2"/>
  <c r="AV49" i="2" s="1"/>
  <c r="AU48" i="2"/>
  <c r="AU49" i="2" s="1"/>
  <c r="AT48" i="2"/>
  <c r="AT49" i="2" s="1"/>
  <c r="AS48" i="2"/>
  <c r="AS49" i="2" s="1"/>
  <c r="AR48" i="2"/>
  <c r="AR49" i="2" s="1"/>
  <c r="AQ48" i="2"/>
  <c r="AQ49" i="2" s="1"/>
  <c r="AP48" i="2"/>
  <c r="AP49" i="2" s="1"/>
  <c r="AO48" i="2"/>
  <c r="AO49" i="2" s="1"/>
  <c r="AZ46" i="2"/>
  <c r="AY46" i="2"/>
  <c r="AX46" i="2"/>
  <c r="AW46" i="2"/>
  <c r="AV46" i="2"/>
  <c r="AU46" i="2"/>
  <c r="AT46" i="2"/>
  <c r="AS46" i="2"/>
  <c r="AR46" i="2"/>
  <c r="AQ46" i="2"/>
  <c r="AP46" i="2"/>
  <c r="AO46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Z43" i="2"/>
  <c r="AT43" i="2"/>
  <c r="AZ37" i="2"/>
  <c r="AZ38" i="2" s="1"/>
  <c r="AY37" i="2"/>
  <c r="AY38" i="2" s="1"/>
  <c r="AX37" i="2"/>
  <c r="AX38" i="2" s="1"/>
  <c r="AW37" i="2"/>
  <c r="AW38" i="2" s="1"/>
  <c r="AV37" i="2"/>
  <c r="AV38" i="2" s="1"/>
  <c r="AU37" i="2"/>
  <c r="AU38" i="2" s="1"/>
  <c r="AT37" i="2"/>
  <c r="AT38" i="2" s="1"/>
  <c r="AS37" i="2"/>
  <c r="AS38" i="2" s="1"/>
  <c r="AR37" i="2"/>
  <c r="AR38" i="2" s="1"/>
  <c r="AQ37" i="2"/>
  <c r="AQ38" i="2" s="1"/>
  <c r="AP37" i="2"/>
  <c r="AP38" i="2" s="1"/>
  <c r="AO37" i="2"/>
  <c r="AO38" i="2" s="1"/>
  <c r="AZ35" i="2"/>
  <c r="AY35" i="2"/>
  <c r="AX35" i="2"/>
  <c r="AW35" i="2"/>
  <c r="AV35" i="2"/>
  <c r="AU35" i="2"/>
  <c r="AT35" i="2"/>
  <c r="AS35" i="2"/>
  <c r="AR35" i="2"/>
  <c r="AQ35" i="2"/>
  <c r="AP35" i="2"/>
  <c r="AO35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V32" i="2"/>
  <c r="AP32" i="2"/>
  <c r="AZ26" i="2"/>
  <c r="AZ53" i="2" s="1"/>
  <c r="AY26" i="2"/>
  <c r="AY53" i="2" s="1"/>
  <c r="AX26" i="2"/>
  <c r="AX53" i="2" s="1"/>
  <c r="AW26" i="2"/>
  <c r="AW53" i="2" s="1"/>
  <c r="AV26" i="2"/>
  <c r="AV53" i="2" s="1"/>
  <c r="AU26" i="2"/>
  <c r="AU53" i="2" s="1"/>
  <c r="AT26" i="2"/>
  <c r="AT53" i="2" s="1"/>
  <c r="AS26" i="2"/>
  <c r="AS53" i="2" s="1"/>
  <c r="AR26" i="2"/>
  <c r="AR53" i="2" s="1"/>
  <c r="AQ26" i="2"/>
  <c r="AQ53" i="2" s="1"/>
  <c r="AP26" i="2"/>
  <c r="AP53" i="2" s="1"/>
  <c r="AO26" i="2"/>
  <c r="AO53" i="2" s="1"/>
  <c r="AZ24" i="2"/>
  <c r="AY24" i="2"/>
  <c r="AX24" i="2"/>
  <c r="AW24" i="2"/>
  <c r="AV24" i="2"/>
  <c r="AU24" i="2"/>
  <c r="AT24" i="2"/>
  <c r="AS24" i="2"/>
  <c r="AR24" i="2"/>
  <c r="AQ24" i="2"/>
  <c r="AP24" i="2"/>
  <c r="AO24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Z15" i="2"/>
  <c r="AY15" i="2"/>
  <c r="AX15" i="2"/>
  <c r="AW15" i="2"/>
  <c r="AV15" i="2"/>
  <c r="AU15" i="2"/>
  <c r="AT15" i="2"/>
  <c r="AS15" i="2"/>
  <c r="AS10" i="2" s="1"/>
  <c r="AR15" i="2"/>
  <c r="AQ15" i="2"/>
  <c r="AP15" i="2"/>
  <c r="AO15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F6" i="3" l="1"/>
  <c r="F8" i="3"/>
  <c r="D6" i="3"/>
  <c r="C6" i="3"/>
  <c r="C8" i="3"/>
  <c r="G6" i="3"/>
  <c r="E6" i="3"/>
  <c r="BR21" i="2"/>
  <c r="BP21" i="2"/>
  <c r="BI21" i="2"/>
  <c r="BE21" i="2"/>
  <c r="Z58" i="4"/>
  <c r="Y58" i="4"/>
  <c r="AB18" i="1"/>
  <c r="S23" i="1"/>
  <c r="M23" i="1"/>
  <c r="O18" i="1"/>
  <c r="X58" i="4"/>
  <c r="W58" i="4"/>
  <c r="BO43" i="2"/>
  <c r="AP21" i="2"/>
  <c r="AW43" i="2"/>
  <c r="BB4" i="2"/>
  <c r="BF4" i="2"/>
  <c r="BJ4" i="2"/>
  <c r="BJ21" i="2"/>
  <c r="BH32" i="2"/>
  <c r="BP27" i="2"/>
  <c r="BS43" i="2"/>
  <c r="BR32" i="2"/>
  <c r="BR52" i="2"/>
  <c r="BR4" i="2"/>
  <c r="BV52" i="2"/>
  <c r="BV4" i="2"/>
  <c r="BZ52" i="2"/>
  <c r="BZ4" i="2"/>
  <c r="AR55" i="2"/>
  <c r="AR52" i="2"/>
  <c r="AR4" i="2"/>
  <c r="AV52" i="2"/>
  <c r="AV4" i="2"/>
  <c r="AZ52" i="2"/>
  <c r="AZ4" i="2"/>
  <c r="AO52" i="2"/>
  <c r="AO4" i="2"/>
  <c r="AS52" i="2"/>
  <c r="AS4" i="2"/>
  <c r="AW52" i="2"/>
  <c r="AW4" i="2"/>
  <c r="AP16" i="2"/>
  <c r="AP4" i="2"/>
  <c r="AT16" i="2"/>
  <c r="AT4" i="2"/>
  <c r="AX16" i="2"/>
  <c r="AX4" i="2"/>
  <c r="AS21" i="2"/>
  <c r="AP10" i="2"/>
  <c r="AQ52" i="2"/>
  <c r="AQ4" i="2"/>
  <c r="AU52" i="2"/>
  <c r="AU4" i="2"/>
  <c r="AY52" i="2"/>
  <c r="AY4" i="2"/>
  <c r="AX21" i="2"/>
  <c r="AQ43" i="2"/>
  <c r="BJ10" i="2"/>
  <c r="BC16" i="2"/>
  <c r="BC4" i="2"/>
  <c r="BG16" i="2"/>
  <c r="BG4" i="2"/>
  <c r="BK16" i="2"/>
  <c r="BK4" i="2"/>
  <c r="BI32" i="2"/>
  <c r="BC43" i="2"/>
  <c r="BR10" i="2"/>
  <c r="BO4" i="2"/>
  <c r="BS4" i="2"/>
  <c r="BW4" i="2"/>
  <c r="BO21" i="2"/>
  <c r="BY21" i="2"/>
  <c r="BU32" i="2"/>
  <c r="BB10" i="2"/>
  <c r="BF10" i="2"/>
  <c r="BD16" i="2"/>
  <c r="BD4" i="2"/>
  <c r="BH16" i="2"/>
  <c r="BH4" i="2"/>
  <c r="BL16" i="2"/>
  <c r="BL4" i="2"/>
  <c r="BD43" i="2"/>
  <c r="BG49" i="2"/>
  <c r="BN49" i="2" s="1"/>
  <c r="Y65" i="2" s="1"/>
  <c r="BP52" i="2"/>
  <c r="BP4" i="2"/>
  <c r="BT52" i="2"/>
  <c r="BT4" i="2"/>
  <c r="BX52" i="2"/>
  <c r="BX4" i="2"/>
  <c r="AT32" i="2"/>
  <c r="AU43" i="2"/>
  <c r="BE52" i="2"/>
  <c r="BE4" i="2"/>
  <c r="BI52" i="2"/>
  <c r="BI4" i="2"/>
  <c r="BM52" i="2"/>
  <c r="BM4" i="2"/>
  <c r="BQ16" i="2"/>
  <c r="BQ4" i="2"/>
  <c r="BU16" i="2"/>
  <c r="BU4" i="2"/>
  <c r="BY16" i="2"/>
  <c r="BY4" i="2"/>
  <c r="BQ21" i="2"/>
  <c r="BW21" i="2"/>
  <c r="BR54" i="2"/>
  <c r="V58" i="4"/>
  <c r="BZ21" i="2"/>
  <c r="BV21" i="2"/>
  <c r="BS21" i="2"/>
  <c r="BZ16" i="2"/>
  <c r="BT10" i="2"/>
  <c r="BP10" i="2"/>
  <c r="BP6" i="1"/>
  <c r="BK10" i="2"/>
  <c r="BI3" i="2"/>
  <c r="BH10" i="2"/>
  <c r="BZ43" i="2"/>
  <c r="BW43" i="2"/>
  <c r="BV43" i="2"/>
  <c r="BR43" i="2"/>
  <c r="BQ43" i="2"/>
  <c r="BM55" i="2"/>
  <c r="BL43" i="2"/>
  <c r="BI43" i="2"/>
  <c r="BI55" i="2"/>
  <c r="BG43" i="2"/>
  <c r="BE43" i="2"/>
  <c r="BE55" i="2"/>
  <c r="AZ55" i="2"/>
  <c r="AY43" i="2"/>
  <c r="AX43" i="2"/>
  <c r="AV55" i="2"/>
  <c r="AV43" i="2"/>
  <c r="BZ54" i="2"/>
  <c r="BV32" i="2"/>
  <c r="BV54" i="2"/>
  <c r="BS32" i="2"/>
  <c r="BQ32" i="2"/>
  <c r="BP32" i="2"/>
  <c r="BK32" i="2"/>
  <c r="BD32" i="2"/>
  <c r="BC32" i="2"/>
  <c r="AZ54" i="2"/>
  <c r="AX3" i="2"/>
  <c r="AX32" i="2"/>
  <c r="AV54" i="2"/>
  <c r="AR32" i="2"/>
  <c r="AR54" i="2"/>
  <c r="AO32" i="2"/>
  <c r="BZ55" i="2"/>
  <c r="BX43" i="2"/>
  <c r="BV55" i="2"/>
  <c r="BR55" i="2"/>
  <c r="BI54" i="2"/>
  <c r="BE54" i="2"/>
  <c r="AO3" i="2"/>
  <c r="AU10" i="2"/>
  <c r="AW21" i="2"/>
  <c r="AU32" i="2"/>
  <c r="AY32" i="2"/>
  <c r="BF3" i="2"/>
  <c r="BM16" i="2"/>
  <c r="BE32" i="2"/>
  <c r="BB43" i="2"/>
  <c r="BF43" i="2"/>
  <c r="BP3" i="2"/>
  <c r="BY54" i="2"/>
  <c r="BU54" i="2"/>
  <c r="BQ54" i="2"/>
  <c r="BL54" i="2"/>
  <c r="BH54" i="2"/>
  <c r="BD54" i="2"/>
  <c r="AY54" i="2"/>
  <c r="AU54" i="2"/>
  <c r="AQ54" i="2"/>
  <c r="BY55" i="2"/>
  <c r="BU55" i="2"/>
  <c r="BQ55" i="2"/>
  <c r="BL55" i="2"/>
  <c r="BH55" i="2"/>
  <c r="BD55" i="2"/>
  <c r="AY55" i="2"/>
  <c r="AU55" i="2"/>
  <c r="AQ55" i="2"/>
  <c r="BM54" i="2"/>
  <c r="AO21" i="2"/>
  <c r="AQ32" i="2"/>
  <c r="BH21" i="2"/>
  <c r="BI6" i="1" s="1"/>
  <c r="BX3" i="2"/>
  <c r="BP43" i="2"/>
  <c r="BX54" i="2"/>
  <c r="BT54" i="2"/>
  <c r="BP54" i="2"/>
  <c r="BK54" i="2"/>
  <c r="BG54" i="2"/>
  <c r="BC54" i="2"/>
  <c r="AX54" i="2"/>
  <c r="AT54" i="2"/>
  <c r="AP54" i="2"/>
  <c r="BX55" i="2"/>
  <c r="BT55" i="2"/>
  <c r="BP55" i="2"/>
  <c r="BK55" i="2"/>
  <c r="BC55" i="2"/>
  <c r="AX55" i="2"/>
  <c r="AT55" i="2"/>
  <c r="AP55" i="2"/>
  <c r="AO43" i="2"/>
  <c r="AY21" i="2"/>
  <c r="AW32" i="2"/>
  <c r="AP43" i="2"/>
  <c r="BD21" i="2"/>
  <c r="BO3" i="2"/>
  <c r="BS3" i="2"/>
  <c r="BW54" i="2"/>
  <c r="BS54" i="2"/>
  <c r="BO54" i="2"/>
  <c r="BJ54" i="2"/>
  <c r="BF54" i="2"/>
  <c r="AW54" i="2"/>
  <c r="AS54" i="2"/>
  <c r="AO54" i="2"/>
  <c r="BW55" i="2"/>
  <c r="BS55" i="2"/>
  <c r="BO55" i="2"/>
  <c r="BJ55" i="2"/>
  <c r="BF55" i="2"/>
  <c r="BB55" i="2"/>
  <c r="AW55" i="2"/>
  <c r="AS55" i="2"/>
  <c r="AO55" i="2"/>
  <c r="AO18" i="1"/>
  <c r="AF23" i="1"/>
  <c r="CB18" i="1"/>
  <c r="CB23" i="1" s="1"/>
  <c r="BO18" i="1"/>
  <c r="BO23" i="1" s="1"/>
  <c r="BB18" i="1"/>
  <c r="BB23" i="1" s="1"/>
  <c r="BR16" i="2"/>
  <c r="BQ6" i="1"/>
  <c r="BY6" i="1"/>
  <c r="BV16" i="2"/>
  <c r="BU3" i="2"/>
  <c r="BE16" i="2"/>
  <c r="BI16" i="2"/>
  <c r="BK6" i="1"/>
  <c r="AZ10" i="2"/>
  <c r="AY3" i="2"/>
  <c r="AX10" i="2"/>
  <c r="AY10" i="2"/>
  <c r="AW10" i="2"/>
  <c r="AX6" i="1"/>
  <c r="AV10" i="2"/>
  <c r="AV3" i="2"/>
  <c r="AT10" i="2"/>
  <c r="AT6" i="1"/>
  <c r="AR10" i="2"/>
  <c r="AQ10" i="2"/>
  <c r="AO10" i="2"/>
  <c r="BA15" i="2"/>
  <c r="BW3" i="2"/>
  <c r="BU43" i="2"/>
  <c r="BT43" i="2"/>
  <c r="BH43" i="2"/>
  <c r="AW3" i="2"/>
  <c r="AS43" i="2"/>
  <c r="AR43" i="2"/>
  <c r="AQ3" i="2"/>
  <c r="AP3" i="2"/>
  <c r="BA48" i="2"/>
  <c r="BA49" i="2"/>
  <c r="X65" i="2" s="1"/>
  <c r="CA38" i="2"/>
  <c r="Z64" i="2" s="1"/>
  <c r="BN37" i="2"/>
  <c r="BG32" i="2"/>
  <c r="AZ32" i="2"/>
  <c r="AS32" i="2"/>
  <c r="BA37" i="2"/>
  <c r="BA38" i="2"/>
  <c r="X64" i="2" s="1"/>
  <c r="BX53" i="2"/>
  <c r="BW53" i="2"/>
  <c r="BT3" i="2"/>
  <c r="BT53" i="2"/>
  <c r="BS53" i="2"/>
  <c r="BL21" i="2"/>
  <c r="BK3" i="2"/>
  <c r="BK21" i="2"/>
  <c r="BL6" i="1" s="1"/>
  <c r="BO53" i="2"/>
  <c r="BM3" i="2"/>
  <c r="BK27" i="2"/>
  <c r="BJ3" i="2"/>
  <c r="BJ53" i="2"/>
  <c r="BG27" i="2"/>
  <c r="BG3" i="2"/>
  <c r="BF21" i="2"/>
  <c r="BF53" i="2"/>
  <c r="BE3" i="2"/>
  <c r="BC3" i="2"/>
  <c r="BC27" i="2"/>
  <c r="BB21" i="2"/>
  <c r="BB53" i="2"/>
  <c r="BB3" i="2"/>
  <c r="AZ21" i="2"/>
  <c r="AZ3" i="2"/>
  <c r="AV21" i="2"/>
  <c r="AU21" i="2"/>
  <c r="AU3" i="2"/>
  <c r="AT21" i="2"/>
  <c r="AS3" i="2"/>
  <c r="AR21" i="2"/>
  <c r="AR3" i="2"/>
  <c r="AT3" i="2"/>
  <c r="AQ21" i="2"/>
  <c r="AR6" i="1" s="1"/>
  <c r="BA26" i="2"/>
  <c r="CA49" i="2"/>
  <c r="Z65" i="2" s="1"/>
  <c r="BQ3" i="2"/>
  <c r="CA15" i="2"/>
  <c r="BO32" i="2"/>
  <c r="BS52" i="2"/>
  <c r="BW52" i="2"/>
  <c r="BY3" i="2"/>
  <c r="BU27" i="2"/>
  <c r="BR3" i="2"/>
  <c r="BV3" i="2"/>
  <c r="BZ3" i="2"/>
  <c r="BP16" i="2"/>
  <c r="BT16" i="2"/>
  <c r="BX16" i="2"/>
  <c r="CA26" i="2"/>
  <c r="BR27" i="2"/>
  <c r="BV27" i="2"/>
  <c r="BZ27" i="2"/>
  <c r="CA48" i="2"/>
  <c r="BQ52" i="2"/>
  <c r="BU52" i="2"/>
  <c r="BY52" i="2"/>
  <c r="BQ53" i="2"/>
  <c r="BU53" i="2"/>
  <c r="BY53" i="2"/>
  <c r="CA37" i="2"/>
  <c r="BO52" i="2"/>
  <c r="BO16" i="2"/>
  <c r="BS16" i="2"/>
  <c r="BW16" i="2"/>
  <c r="BN15" i="2"/>
  <c r="BB52" i="2"/>
  <c r="BF52" i="2"/>
  <c r="BD3" i="2"/>
  <c r="BH3" i="2"/>
  <c r="BL3" i="2"/>
  <c r="BB16" i="2"/>
  <c r="BF16" i="2"/>
  <c r="BJ16" i="2"/>
  <c r="BD27" i="2"/>
  <c r="BH27" i="2"/>
  <c r="BL27" i="2"/>
  <c r="BB38" i="2"/>
  <c r="BN38" i="2" s="1"/>
  <c r="Y64" i="2" s="1"/>
  <c r="BC52" i="2"/>
  <c r="BG52" i="2"/>
  <c r="BK52" i="2"/>
  <c r="BN26" i="2"/>
  <c r="BE27" i="2"/>
  <c r="BI27" i="2"/>
  <c r="BM27" i="2"/>
  <c r="BN48" i="2"/>
  <c r="BD52" i="2"/>
  <c r="BH52" i="2"/>
  <c r="BL52" i="2"/>
  <c r="BJ52" i="2"/>
  <c r="AP27" i="2"/>
  <c r="AT27" i="2"/>
  <c r="AX27" i="2"/>
  <c r="AP52" i="2"/>
  <c r="AT52" i="2"/>
  <c r="AX52" i="2"/>
  <c r="AV27" i="2"/>
  <c r="AZ27" i="2"/>
  <c r="AO16" i="2"/>
  <c r="AS16" i="2"/>
  <c r="AW16" i="2"/>
  <c r="AO27" i="2"/>
  <c r="AS27" i="2"/>
  <c r="AW27" i="2"/>
  <c r="AQ16" i="2"/>
  <c r="AU16" i="2"/>
  <c r="AY16" i="2"/>
  <c r="AQ27" i="2"/>
  <c r="AU27" i="2"/>
  <c r="AY27" i="2"/>
  <c r="AR16" i="2"/>
  <c r="AV16" i="2"/>
  <c r="AZ16" i="2"/>
  <c r="AR27" i="2"/>
  <c r="E7" i="3" l="1"/>
  <c r="E19" i="3"/>
  <c r="G7" i="3"/>
  <c r="G9" i="3" s="1"/>
  <c r="G19" i="3"/>
  <c r="G21" i="3" s="1"/>
  <c r="G22" i="3" s="1"/>
  <c r="G23" i="3" s="1"/>
  <c r="F19" i="3"/>
  <c r="F21" i="3" s="1"/>
  <c r="F22" i="3" s="1"/>
  <c r="F23" i="3" s="1"/>
  <c r="F7" i="3"/>
  <c r="F9" i="3" s="1"/>
  <c r="E9" i="3"/>
  <c r="BN4" i="2"/>
  <c r="CA4" i="2"/>
  <c r="BA4" i="2"/>
  <c r="E16" i="3" s="1"/>
  <c r="BF6" i="1"/>
  <c r="BF25" i="1" s="1"/>
  <c r="BF27" i="1" s="1"/>
  <c r="BF29" i="1" s="1"/>
  <c r="BH6" i="1"/>
  <c r="BH25" i="1" s="1"/>
  <c r="BH27" i="1" s="1"/>
  <c r="BH29" i="1" s="1"/>
  <c r="BZ6" i="1"/>
  <c r="BZ25" i="1" s="1"/>
  <c r="BZ27" i="1" s="1"/>
  <c r="BZ29" i="1" s="1"/>
  <c r="CA6" i="1"/>
  <c r="CA25" i="1" s="1"/>
  <c r="CA27" i="1" s="1"/>
  <c r="CA29" i="1" s="1"/>
  <c r="BS6" i="1"/>
  <c r="BS25" i="1" s="1"/>
  <c r="BS27" i="1" s="1"/>
  <c r="BS29" i="1" s="1"/>
  <c r="BV6" i="1"/>
  <c r="BV25" i="1" s="1"/>
  <c r="BV27" i="1" s="1"/>
  <c r="BV29" i="1" s="1"/>
  <c r="BU6" i="1"/>
  <c r="BU25" i="1" s="1"/>
  <c r="BU27" i="1" s="1"/>
  <c r="BU29" i="1" s="1"/>
  <c r="BW6" i="1"/>
  <c r="BW25" i="1" s="1"/>
  <c r="BW27" i="1" s="1"/>
  <c r="BW29" i="1" s="1"/>
  <c r="BT6" i="1"/>
  <c r="BT25" i="1" s="1"/>
  <c r="BT27" i="1" s="1"/>
  <c r="BT29" i="1" s="1"/>
  <c r="BX6" i="1"/>
  <c r="BX25" i="1" s="1"/>
  <c r="BX27" i="1" s="1"/>
  <c r="BX29" i="1" s="1"/>
  <c r="BN6" i="1"/>
  <c r="BN25" i="1" s="1"/>
  <c r="BN27" i="1" s="1"/>
  <c r="BN29" i="1" s="1"/>
  <c r="BG6" i="1"/>
  <c r="BG25" i="1" s="1"/>
  <c r="BG27" i="1" s="1"/>
  <c r="BG29" i="1" s="1"/>
  <c r="BM6" i="1"/>
  <c r="BM25" i="1" s="1"/>
  <c r="BM27" i="1" s="1"/>
  <c r="BM29" i="1" s="1"/>
  <c r="BD6" i="1"/>
  <c r="BD25" i="1" s="1"/>
  <c r="BD27" i="1" s="1"/>
  <c r="BD29" i="1" s="1"/>
  <c r="BC6" i="1"/>
  <c r="BC25" i="1" s="1"/>
  <c r="AU6" i="1"/>
  <c r="AU25" i="1" s="1"/>
  <c r="AU27" i="1" s="1"/>
  <c r="AU29" i="1" s="1"/>
  <c r="AZ6" i="1"/>
  <c r="AZ25" i="1" s="1"/>
  <c r="AZ27" i="1" s="1"/>
  <c r="AZ29" i="1" s="1"/>
  <c r="BA6" i="1"/>
  <c r="BA25" i="1" s="1"/>
  <c r="BA27" i="1" s="1"/>
  <c r="BA29" i="1" s="1"/>
  <c r="AY6" i="1"/>
  <c r="AY25" i="1" s="1"/>
  <c r="AY27" i="1" s="1"/>
  <c r="AY29" i="1" s="1"/>
  <c r="AQ6" i="1"/>
  <c r="AQ25" i="1" s="1"/>
  <c r="AQ27" i="1" s="1"/>
  <c r="AQ29" i="1" s="1"/>
  <c r="AP6" i="1"/>
  <c r="AP25" i="1" s="1"/>
  <c r="BJ6" i="1"/>
  <c r="BJ25" i="1" s="1"/>
  <c r="BJ27" i="1" s="1"/>
  <c r="BJ29" i="1" s="1"/>
  <c r="BY25" i="1"/>
  <c r="BY27" i="1" s="1"/>
  <c r="BY29" i="1" s="1"/>
  <c r="BQ25" i="1"/>
  <c r="BQ27" i="1" s="1"/>
  <c r="BQ29" i="1" s="1"/>
  <c r="BP25" i="1"/>
  <c r="BI25" i="1"/>
  <c r="BI27" i="1" s="1"/>
  <c r="BI29" i="1" s="1"/>
  <c r="BO4" i="1"/>
  <c r="CB4" i="1"/>
  <c r="AT25" i="1"/>
  <c r="AT27" i="1" s="1"/>
  <c r="AT29" i="1" s="1"/>
  <c r="AX25" i="1"/>
  <c r="AX27" i="1" s="1"/>
  <c r="AX29" i="1" s="1"/>
  <c r="BL25" i="1"/>
  <c r="BL27" i="1" s="1"/>
  <c r="BL29" i="1" s="1"/>
  <c r="BK25" i="1"/>
  <c r="BK27" i="1" s="1"/>
  <c r="BK29" i="1" s="1"/>
  <c r="AR25" i="1"/>
  <c r="AR27" i="1" s="1"/>
  <c r="AR29" i="1" s="1"/>
  <c r="BA16" i="2"/>
  <c r="X62" i="2" s="1"/>
  <c r="BB3" i="1"/>
  <c r="BB24" i="1" s="1"/>
  <c r="CA27" i="2"/>
  <c r="Z63" i="2" s="1"/>
  <c r="CA3" i="2"/>
  <c r="BR6" i="1"/>
  <c r="BN3" i="2"/>
  <c r="BN27" i="2"/>
  <c r="Y63" i="2" s="1"/>
  <c r="BA3" i="2"/>
  <c r="E15" i="3" s="1"/>
  <c r="BA27" i="2"/>
  <c r="X63" i="2" s="1"/>
  <c r="CA16" i="2"/>
  <c r="Z62" i="2" s="1"/>
  <c r="BN16" i="2"/>
  <c r="Y62" i="2" s="1"/>
  <c r="AO17" i="1"/>
  <c r="AO11" i="1"/>
  <c r="AO12" i="1"/>
  <c r="AO13" i="1"/>
  <c r="AM48" i="2"/>
  <c r="AL48" i="2"/>
  <c r="AK48" i="2"/>
  <c r="AJ48" i="2"/>
  <c r="AI48" i="2"/>
  <c r="AH48" i="2"/>
  <c r="AH55" i="2" s="1"/>
  <c r="AG48" i="2"/>
  <c r="AG55" i="2" s="1"/>
  <c r="AF48" i="2"/>
  <c r="AF55" i="2" s="1"/>
  <c r="AE48" i="2"/>
  <c r="AD48" i="2"/>
  <c r="AC48" i="2"/>
  <c r="AB48" i="2"/>
  <c r="Z48" i="2"/>
  <c r="Y48" i="2"/>
  <c r="X48" i="2"/>
  <c r="W48" i="2"/>
  <c r="V48" i="2"/>
  <c r="V43" i="2" s="1"/>
  <c r="U48" i="2"/>
  <c r="T48" i="2"/>
  <c r="S48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Z46" i="2"/>
  <c r="Y46" i="2"/>
  <c r="X46" i="2"/>
  <c r="W46" i="2"/>
  <c r="V46" i="2"/>
  <c r="U46" i="2"/>
  <c r="T46" i="2"/>
  <c r="S46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Z45" i="2"/>
  <c r="Y45" i="2"/>
  <c r="X45" i="2"/>
  <c r="W45" i="2"/>
  <c r="V45" i="2"/>
  <c r="U45" i="2"/>
  <c r="T45" i="2"/>
  <c r="S45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Z44" i="2"/>
  <c r="Y44" i="2"/>
  <c r="X44" i="2"/>
  <c r="W44" i="2"/>
  <c r="V44" i="2"/>
  <c r="U44" i="2"/>
  <c r="T44" i="2"/>
  <c r="S44" i="2"/>
  <c r="AM43" i="2"/>
  <c r="AL43" i="2"/>
  <c r="AK43" i="2"/>
  <c r="AC43" i="2"/>
  <c r="Z43" i="2"/>
  <c r="X43" i="2"/>
  <c r="T43" i="2"/>
  <c r="S43" i="2"/>
  <c r="V37" i="2"/>
  <c r="W37" i="2"/>
  <c r="X37" i="2"/>
  <c r="Y37" i="2"/>
  <c r="Z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V35" i="2"/>
  <c r="W35" i="2"/>
  <c r="X35" i="2"/>
  <c r="Y35" i="2"/>
  <c r="Z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V34" i="2"/>
  <c r="W34" i="2"/>
  <c r="X34" i="2"/>
  <c r="Y34" i="2"/>
  <c r="Z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V33" i="2"/>
  <c r="W33" i="2"/>
  <c r="X33" i="2"/>
  <c r="Y33" i="2"/>
  <c r="Z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V32" i="2"/>
  <c r="AB24" i="2"/>
  <c r="AM26" i="2"/>
  <c r="AM53" i="2" s="1"/>
  <c r="AL26" i="2"/>
  <c r="AL53" i="2" s="1"/>
  <c r="AK26" i="2"/>
  <c r="AK27" i="2" s="1"/>
  <c r="AJ26" i="2"/>
  <c r="AJ27" i="2" s="1"/>
  <c r="AI26" i="2"/>
  <c r="AI53" i="2" s="1"/>
  <c r="AH26" i="2"/>
  <c r="AH53" i="2" s="1"/>
  <c r="AG26" i="2"/>
  <c r="AG27" i="2" s="1"/>
  <c r="AF26" i="2"/>
  <c r="AF27" i="2" s="1"/>
  <c r="AE26" i="2"/>
  <c r="AE53" i="2" s="1"/>
  <c r="AD26" i="2"/>
  <c r="AD53" i="2" s="1"/>
  <c r="AC26" i="2"/>
  <c r="AC27" i="2" s="1"/>
  <c r="AB26" i="2"/>
  <c r="AB27" i="2" s="1"/>
  <c r="AM24" i="2"/>
  <c r="AL24" i="2"/>
  <c r="AK24" i="2"/>
  <c r="AJ24" i="2"/>
  <c r="AI24" i="2"/>
  <c r="AH24" i="2"/>
  <c r="AG24" i="2"/>
  <c r="AF24" i="2"/>
  <c r="AE24" i="2"/>
  <c r="AD24" i="2"/>
  <c r="AC24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M15" i="2"/>
  <c r="AM4" i="2" s="1"/>
  <c r="AL15" i="2"/>
  <c r="AK15" i="2"/>
  <c r="AJ15" i="2"/>
  <c r="AI15" i="2"/>
  <c r="AH15" i="2"/>
  <c r="AG15" i="2"/>
  <c r="AF15" i="2"/>
  <c r="AF10" i="2" s="1"/>
  <c r="AE15" i="2"/>
  <c r="AD15" i="2"/>
  <c r="AC15" i="2"/>
  <c r="AB15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L10" i="2"/>
  <c r="AB17" i="1"/>
  <c r="AB23" i="1" s="1"/>
  <c r="AB11" i="1"/>
  <c r="AB12" i="1"/>
  <c r="AB13" i="1"/>
  <c r="O13" i="2"/>
  <c r="P13" i="2"/>
  <c r="Q13" i="2"/>
  <c r="R13" i="2"/>
  <c r="S13" i="2"/>
  <c r="T13" i="2"/>
  <c r="U13" i="2"/>
  <c r="V13" i="2"/>
  <c r="W13" i="2"/>
  <c r="X13" i="2"/>
  <c r="Y13" i="2"/>
  <c r="Z13" i="2"/>
  <c r="O12" i="2"/>
  <c r="P12" i="2"/>
  <c r="Q12" i="2"/>
  <c r="R12" i="2"/>
  <c r="S12" i="2"/>
  <c r="T12" i="2"/>
  <c r="U12" i="2"/>
  <c r="V12" i="2"/>
  <c r="W12" i="2"/>
  <c r="X12" i="2"/>
  <c r="Y12" i="2"/>
  <c r="Z12" i="2"/>
  <c r="T24" i="2"/>
  <c r="U24" i="2"/>
  <c r="V24" i="2"/>
  <c r="W24" i="2"/>
  <c r="X24" i="2"/>
  <c r="Y24" i="2"/>
  <c r="Z24" i="2"/>
  <c r="T23" i="2"/>
  <c r="U23" i="2"/>
  <c r="V23" i="2"/>
  <c r="W23" i="2"/>
  <c r="X23" i="2"/>
  <c r="Y23" i="2"/>
  <c r="Z23" i="2"/>
  <c r="P11" i="2"/>
  <c r="Q11" i="2"/>
  <c r="R11" i="2"/>
  <c r="S11" i="2"/>
  <c r="T11" i="2"/>
  <c r="U11" i="2"/>
  <c r="V11" i="2"/>
  <c r="W11" i="2"/>
  <c r="X11" i="2"/>
  <c r="Y11" i="2"/>
  <c r="Z11" i="2"/>
  <c r="P15" i="2"/>
  <c r="Q15" i="2"/>
  <c r="R15" i="2"/>
  <c r="S15" i="2"/>
  <c r="T15" i="2"/>
  <c r="U15" i="2"/>
  <c r="V15" i="2"/>
  <c r="W15" i="2"/>
  <c r="X15" i="2"/>
  <c r="Y15" i="2"/>
  <c r="Z15" i="2"/>
  <c r="T22" i="2"/>
  <c r="U22" i="2"/>
  <c r="V22" i="2"/>
  <c r="W22" i="2"/>
  <c r="X22" i="2"/>
  <c r="Y22" i="2"/>
  <c r="Z22" i="2"/>
  <c r="T26" i="2"/>
  <c r="T21" i="2" s="1"/>
  <c r="U26" i="2"/>
  <c r="U21" i="2" s="1"/>
  <c r="V26" i="2"/>
  <c r="V21" i="2" s="1"/>
  <c r="W26" i="2"/>
  <c r="W27" i="2" s="1"/>
  <c r="X26" i="2"/>
  <c r="X21" i="2" s="1"/>
  <c r="Y26" i="2"/>
  <c r="Y27" i="2" s="1"/>
  <c r="Z26" i="2"/>
  <c r="Z53" i="2" s="1"/>
  <c r="O15" i="2"/>
  <c r="O4" i="2" s="1"/>
  <c r="O11" i="2"/>
  <c r="C19" i="3" l="1"/>
  <c r="C21" i="3" s="1"/>
  <c r="C22" i="3" s="1"/>
  <c r="C23" i="3" s="1"/>
  <c r="C7" i="3"/>
  <c r="C9" i="3" s="1"/>
  <c r="E18" i="3"/>
  <c r="BP27" i="1"/>
  <c r="BP29" i="1" s="1"/>
  <c r="BC27" i="1"/>
  <c r="BC29" i="1" s="1"/>
  <c r="AP27" i="1"/>
  <c r="AP29" i="1" s="1"/>
  <c r="AK4" i="2"/>
  <c r="AC4" i="2"/>
  <c r="AM10" i="2"/>
  <c r="AK10" i="2"/>
  <c r="AO23" i="1"/>
  <c r="AD4" i="2"/>
  <c r="AL4" i="2"/>
  <c r="AF4" i="2"/>
  <c r="Z4" i="2"/>
  <c r="V4" i="2"/>
  <c r="R4" i="2"/>
  <c r="AB3" i="2"/>
  <c r="AB4" i="2"/>
  <c r="AJ3" i="2"/>
  <c r="AJ4" i="2"/>
  <c r="Y4" i="2"/>
  <c r="U4" i="2"/>
  <c r="Q4" i="2"/>
  <c r="AG52" i="2"/>
  <c r="AG4" i="2"/>
  <c r="X61" i="2"/>
  <c r="Z61" i="2"/>
  <c r="X4" i="2"/>
  <c r="T4" i="2"/>
  <c r="P4" i="2"/>
  <c r="AH16" i="2"/>
  <c r="AH4" i="2"/>
  <c r="W4" i="2"/>
  <c r="S4" i="2"/>
  <c r="AE52" i="2"/>
  <c r="AE4" i="2"/>
  <c r="AI52" i="2"/>
  <c r="AI4" i="2"/>
  <c r="Y61" i="2"/>
  <c r="BE6" i="1"/>
  <c r="BE25" i="1" s="1"/>
  <c r="BE27" i="1" s="1"/>
  <c r="AS6" i="1"/>
  <c r="AS25" i="1" s="1"/>
  <c r="AS27" i="1" s="1"/>
  <c r="AW6" i="1"/>
  <c r="AW25" i="1" s="1"/>
  <c r="AW27" i="1" s="1"/>
  <c r="AW29" i="1" s="1"/>
  <c r="AV6" i="1"/>
  <c r="AV25" i="1" s="1"/>
  <c r="AV27" i="1" s="1"/>
  <c r="AV29" i="1" s="1"/>
  <c r="AD33" i="1"/>
  <c r="BB4" i="1"/>
  <c r="AG38" i="2"/>
  <c r="AG54" i="2"/>
  <c r="Z10" i="2"/>
  <c r="Z3" i="2"/>
  <c r="V16" i="2"/>
  <c r="V3" i="2"/>
  <c r="R10" i="2"/>
  <c r="R3" i="2"/>
  <c r="AJ38" i="2"/>
  <c r="AJ54" i="2"/>
  <c r="AF38" i="2"/>
  <c r="AF54" i="2"/>
  <c r="AB38" i="2"/>
  <c r="AB54" i="2"/>
  <c r="W32" i="2"/>
  <c r="W54" i="2"/>
  <c r="V49" i="2"/>
  <c r="V55" i="2"/>
  <c r="Z49" i="2"/>
  <c r="Z55" i="2"/>
  <c r="AE43" i="2"/>
  <c r="AE55" i="2"/>
  <c r="AI43" i="2"/>
  <c r="AI55" i="2"/>
  <c r="AM49" i="2"/>
  <c r="AM55" i="2"/>
  <c r="S16" i="2"/>
  <c r="S3" i="2"/>
  <c r="AK38" i="2"/>
  <c r="AK54" i="2"/>
  <c r="X38" i="2"/>
  <c r="X54" i="2"/>
  <c r="U49" i="2"/>
  <c r="U55" i="2"/>
  <c r="AD49" i="2"/>
  <c r="AD55" i="2"/>
  <c r="AL49" i="2"/>
  <c r="AL55" i="2"/>
  <c r="O52" i="2"/>
  <c r="O3" i="2"/>
  <c r="Y10" i="2"/>
  <c r="Y3" i="2"/>
  <c r="U16" i="2"/>
  <c r="U3" i="2"/>
  <c r="Q10" i="2"/>
  <c r="Q3" i="2"/>
  <c r="AM38" i="2"/>
  <c r="AM54" i="2"/>
  <c r="AI38" i="2"/>
  <c r="AI54" i="2"/>
  <c r="AE38" i="2"/>
  <c r="AE54" i="2"/>
  <c r="Z38" i="2"/>
  <c r="Z54" i="2"/>
  <c r="V38" i="2"/>
  <c r="V54" i="2"/>
  <c r="AD43" i="2"/>
  <c r="S49" i="2"/>
  <c r="S55" i="2"/>
  <c r="W49" i="2"/>
  <c r="W55" i="2"/>
  <c r="AB49" i="2"/>
  <c r="AB55" i="2"/>
  <c r="AJ49" i="2"/>
  <c r="AJ55" i="2"/>
  <c r="W52" i="2"/>
  <c r="W3" i="2"/>
  <c r="AC38" i="2"/>
  <c r="AC54" i="2"/>
  <c r="Y49" i="2"/>
  <c r="Y55" i="2"/>
  <c r="X10" i="2"/>
  <c r="X3" i="2"/>
  <c r="T10" i="2"/>
  <c r="T3" i="2"/>
  <c r="P10" i="2"/>
  <c r="P3" i="2"/>
  <c r="Q6" i="1" s="1"/>
  <c r="O53" i="2"/>
  <c r="AC52" i="2"/>
  <c r="AC3" i="2"/>
  <c r="AL38" i="2"/>
  <c r="AL54" i="2"/>
  <c r="AH38" i="2"/>
  <c r="AH54" i="2"/>
  <c r="AD38" i="2"/>
  <c r="AD54" i="2"/>
  <c r="Y38" i="2"/>
  <c r="Y54" i="2"/>
  <c r="Y43" i="2"/>
  <c r="T49" i="2"/>
  <c r="T55" i="2"/>
  <c r="X49" i="2"/>
  <c r="X55" i="2"/>
  <c r="AC49" i="2"/>
  <c r="AC55" i="2"/>
  <c r="AK49" i="2"/>
  <c r="AK55" i="2"/>
  <c r="AM52" i="2"/>
  <c r="AM3" i="2"/>
  <c r="AL16" i="2"/>
  <c r="AL3" i="2"/>
  <c r="AK52" i="2"/>
  <c r="AK3" i="2"/>
  <c r="AD16" i="2"/>
  <c r="AD3" i="2"/>
  <c r="AD10" i="2"/>
  <c r="AI49" i="2"/>
  <c r="AI3" i="2"/>
  <c r="AH49" i="2"/>
  <c r="AH3" i="2"/>
  <c r="AH43" i="2"/>
  <c r="AG49" i="2"/>
  <c r="AG3" i="2"/>
  <c r="AF49" i="2"/>
  <c r="AF3" i="2"/>
  <c r="AE49" i="2"/>
  <c r="AE3" i="2"/>
  <c r="BR25" i="1"/>
  <c r="BR27" i="1" s="1"/>
  <c r="BR29" i="1" s="1"/>
  <c r="CB3" i="1"/>
  <c r="CB24" i="1" s="1"/>
  <c r="BO3" i="1"/>
  <c r="BO24" i="1" s="1"/>
  <c r="AJ43" i="2"/>
  <c r="AG43" i="2"/>
  <c r="AF43" i="2"/>
  <c r="AB43" i="2"/>
  <c r="W43" i="2"/>
  <c r="U43" i="2"/>
  <c r="AF32" i="2"/>
  <c r="AL32" i="2"/>
  <c r="AH32" i="2"/>
  <c r="AJ32" i="2"/>
  <c r="AE32" i="2"/>
  <c r="AI32" i="2"/>
  <c r="AB32" i="2"/>
  <c r="AM32" i="2"/>
  <c r="Z32" i="2"/>
  <c r="AN48" i="2"/>
  <c r="AH10" i="2"/>
  <c r="AC21" i="2"/>
  <c r="Y32" i="2"/>
  <c r="AK21" i="2"/>
  <c r="AD32" i="2"/>
  <c r="AA48" i="2"/>
  <c r="AH21" i="2"/>
  <c r="AH27" i="2"/>
  <c r="AG21" i="2"/>
  <c r="AF21" i="2"/>
  <c r="AD21" i="2"/>
  <c r="AK32" i="2"/>
  <c r="AG32" i="2"/>
  <c r="AC32" i="2"/>
  <c r="X32" i="2"/>
  <c r="AN37" i="2"/>
  <c r="W38" i="2"/>
  <c r="AA37" i="2"/>
  <c r="AM21" i="2"/>
  <c r="AE10" i="2"/>
  <c r="AE21" i="2"/>
  <c r="AI21" i="2"/>
  <c r="AG53" i="2"/>
  <c r="AK53" i="2"/>
  <c r="AD27" i="2"/>
  <c r="AL27" i="2"/>
  <c r="AL21" i="2"/>
  <c r="AJ21" i="2"/>
  <c r="AC53" i="2"/>
  <c r="AB21" i="2"/>
  <c r="AJ10" i="2"/>
  <c r="AJ16" i="2"/>
  <c r="AI10" i="2"/>
  <c r="AG10" i="2"/>
  <c r="AF16" i="2"/>
  <c r="AC10" i="2"/>
  <c r="AB10" i="2"/>
  <c r="AB16" i="2"/>
  <c r="AN15" i="2"/>
  <c r="AE16" i="2"/>
  <c r="AI16" i="2"/>
  <c r="AM16" i="2"/>
  <c r="AB52" i="2"/>
  <c r="AF52" i="2"/>
  <c r="AJ52" i="2"/>
  <c r="AB53" i="2"/>
  <c r="AF53" i="2"/>
  <c r="AJ53" i="2"/>
  <c r="AC16" i="2"/>
  <c r="AG16" i="2"/>
  <c r="AK16" i="2"/>
  <c r="AN26" i="2"/>
  <c r="AE27" i="2"/>
  <c r="AI27" i="2"/>
  <c r="AM27" i="2"/>
  <c r="AD52" i="2"/>
  <c r="AH52" i="2"/>
  <c r="AL52" i="2"/>
  <c r="X52" i="2"/>
  <c r="R16" i="2"/>
  <c r="Z27" i="2"/>
  <c r="Z21" i="2"/>
  <c r="Y53" i="2"/>
  <c r="X53" i="2"/>
  <c r="W53" i="2"/>
  <c r="V53" i="2"/>
  <c r="U53" i="2"/>
  <c r="T53" i="2"/>
  <c r="S53" i="2"/>
  <c r="R53" i="2"/>
  <c r="Q53" i="2"/>
  <c r="P53" i="2"/>
  <c r="AA26" i="2"/>
  <c r="Z52" i="2"/>
  <c r="Z16" i="2"/>
  <c r="Y52" i="2"/>
  <c r="V52" i="2"/>
  <c r="U52" i="2"/>
  <c r="T52" i="2"/>
  <c r="S52" i="2"/>
  <c r="R52" i="2"/>
  <c r="Q52" i="2"/>
  <c r="P52" i="2"/>
  <c r="AA15" i="2"/>
  <c r="V27" i="2"/>
  <c r="W21" i="2"/>
  <c r="W10" i="2"/>
  <c r="W16" i="2"/>
  <c r="V10" i="2"/>
  <c r="S10" i="2"/>
  <c r="U27" i="2"/>
  <c r="Y16" i="2"/>
  <c r="Q16" i="2"/>
  <c r="X27" i="2"/>
  <c r="T27" i="2"/>
  <c r="Y21" i="2"/>
  <c r="X16" i="2"/>
  <c r="T16" i="2"/>
  <c r="P16" i="2"/>
  <c r="U10" i="2"/>
  <c r="O16" i="2"/>
  <c r="O10" i="2"/>
  <c r="M53" i="2"/>
  <c r="L53" i="2"/>
  <c r="K53" i="2"/>
  <c r="J53" i="2"/>
  <c r="J52" i="2"/>
  <c r="I52" i="2"/>
  <c r="C25" i="1"/>
  <c r="D25" i="1"/>
  <c r="E25" i="1"/>
  <c r="F25" i="1"/>
  <c r="O7" i="1"/>
  <c r="O8" i="1"/>
  <c r="O9" i="1"/>
  <c r="O10" i="1"/>
  <c r="O11" i="1"/>
  <c r="O12" i="1"/>
  <c r="O13" i="1"/>
  <c r="O16" i="1"/>
  <c r="D7" i="3" l="1"/>
  <c r="D9" i="3" s="1"/>
  <c r="D19" i="3"/>
  <c r="D21" i="3" s="1"/>
  <c r="D22" i="3" s="1"/>
  <c r="D23" i="3" s="1"/>
  <c r="E21" i="3"/>
  <c r="E22" i="3" s="1"/>
  <c r="E23" i="3" s="1"/>
  <c r="CB25" i="1"/>
  <c r="BO25" i="1"/>
  <c r="BB25" i="1"/>
  <c r="O23" i="1"/>
  <c r="AA4" i="2"/>
  <c r="AN38" i="2"/>
  <c r="W64" i="2" s="1"/>
  <c r="AN4" i="2"/>
  <c r="AG6" i="1"/>
  <c r="AG25" i="1" s="1"/>
  <c r="AG27" i="1" s="1"/>
  <c r="AG29" i="1" s="1"/>
  <c r="AD6" i="1"/>
  <c r="AD25" i="1" s="1"/>
  <c r="AD27" i="1" s="1"/>
  <c r="AD29" i="1" s="1"/>
  <c r="Y6" i="1"/>
  <c r="Y25" i="1" s="1"/>
  <c r="CB6" i="1"/>
  <c r="BE29" i="1"/>
  <c r="BO6" i="1"/>
  <c r="AS29" i="1"/>
  <c r="BB6" i="1"/>
  <c r="AN6" i="1"/>
  <c r="AN25" i="1" s="1"/>
  <c r="AN27" i="1" s="1"/>
  <c r="AN29" i="1" s="1"/>
  <c r="AL6" i="1"/>
  <c r="AL25" i="1" s="1"/>
  <c r="AL27" i="1" s="1"/>
  <c r="AL29" i="1" s="1"/>
  <c r="AM6" i="1"/>
  <c r="AM25" i="1" s="1"/>
  <c r="AM27" i="1" s="1"/>
  <c r="AM29" i="1" s="1"/>
  <c r="AI6" i="1"/>
  <c r="AI25" i="1" s="1"/>
  <c r="AI27" i="1" s="1"/>
  <c r="AI29" i="1" s="1"/>
  <c r="AE6" i="1"/>
  <c r="AE25" i="1" s="1"/>
  <c r="AE27" i="1" s="1"/>
  <c r="AE29" i="1" s="1"/>
  <c r="R6" i="1"/>
  <c r="R25" i="1" s="1"/>
  <c r="R27" i="1" s="1"/>
  <c r="R29" i="1" s="1"/>
  <c r="V6" i="1"/>
  <c r="S6" i="1"/>
  <c r="S25" i="1" s="1"/>
  <c r="S27" i="1" s="1"/>
  <c r="S29" i="1" s="1"/>
  <c r="AA6" i="1"/>
  <c r="AA25" i="1" s="1"/>
  <c r="AA27" i="1" s="1"/>
  <c r="AA29" i="1" s="1"/>
  <c r="U6" i="1"/>
  <c r="U25" i="1" s="1"/>
  <c r="Z6" i="1"/>
  <c r="Z25" i="1" s="1"/>
  <c r="Z27" i="1" s="1"/>
  <c r="Z29" i="1" s="1"/>
  <c r="W6" i="1"/>
  <c r="W25" i="1" s="1"/>
  <c r="W27" i="1" s="1"/>
  <c r="W29" i="1" s="1"/>
  <c r="P6" i="1"/>
  <c r="AA49" i="2"/>
  <c r="V65" i="2" s="1"/>
  <c r="AN49" i="2"/>
  <c r="W65" i="2" s="1"/>
  <c r="AE33" i="1"/>
  <c r="AF33" i="1"/>
  <c r="CB27" i="1"/>
  <c r="G10" i="3" s="1"/>
  <c r="G11" i="3" s="1"/>
  <c r="D27" i="1"/>
  <c r="D29" i="1" s="1"/>
  <c r="F27" i="1"/>
  <c r="F29" i="1" s="1"/>
  <c r="E27" i="1"/>
  <c r="E29" i="1" s="1"/>
  <c r="C27" i="1"/>
  <c r="C29" i="1" s="1"/>
  <c r="AA38" i="2"/>
  <c r="V64" i="2" s="1"/>
  <c r="AK6" i="1"/>
  <c r="AC6" i="1"/>
  <c r="AH6" i="1"/>
  <c r="AO3" i="1"/>
  <c r="AO24" i="1" s="1"/>
  <c r="M52" i="2"/>
  <c r="T6" i="1"/>
  <c r="Q25" i="1"/>
  <c r="Q27" i="1" s="1"/>
  <c r="Q29" i="1" s="1"/>
  <c r="AN27" i="2"/>
  <c r="W63" i="2" s="1"/>
  <c r="AN3" i="2"/>
  <c r="AN16" i="2"/>
  <c r="W62" i="2" s="1"/>
  <c r="H27" i="1"/>
  <c r="H29" i="1" s="1"/>
  <c r="AB3" i="1"/>
  <c r="AB24" i="1" s="1"/>
  <c r="AA16" i="2"/>
  <c r="V62" i="2" s="1"/>
  <c r="L52" i="2"/>
  <c r="K52" i="2"/>
  <c r="AA3" i="2"/>
  <c r="AA27" i="2"/>
  <c r="V63" i="2" s="1"/>
  <c r="N26" i="2"/>
  <c r="N15" i="2"/>
  <c r="K3" i="2"/>
  <c r="J3" i="2"/>
  <c r="I3" i="2"/>
  <c r="J6" i="1" s="1"/>
  <c r="J25" i="1" s="1"/>
  <c r="L3" i="2"/>
  <c r="M6" i="1" s="1"/>
  <c r="M25" i="1" s="1"/>
  <c r="M3" i="2"/>
  <c r="Y27" i="1" l="1"/>
  <c r="Y29" i="1" s="1"/>
  <c r="BB27" i="1"/>
  <c r="E10" i="3" s="1"/>
  <c r="E11" i="3" s="1"/>
  <c r="U27" i="1"/>
  <c r="U29" i="1" s="1"/>
  <c r="V25" i="1"/>
  <c r="V27" i="1" s="1"/>
  <c r="V29" i="1" s="1"/>
  <c r="V61" i="2"/>
  <c r="W61" i="2"/>
  <c r="K6" i="1"/>
  <c r="K25" i="1" s="1"/>
  <c r="N6" i="1"/>
  <c r="N25" i="1" s="1"/>
  <c r="L6" i="1"/>
  <c r="AK25" i="1"/>
  <c r="AK27" i="1" s="1"/>
  <c r="AK29" i="1" s="1"/>
  <c r="AJ6" i="1"/>
  <c r="AJ25" i="1" s="1"/>
  <c r="AJ27" i="1" s="1"/>
  <c r="AJ29" i="1" s="1"/>
  <c r="AH25" i="1"/>
  <c r="AH27" i="1" s="1"/>
  <c r="AH29" i="1" s="1"/>
  <c r="AF6" i="1"/>
  <c r="AF25" i="1" s="1"/>
  <c r="X6" i="1"/>
  <c r="X25" i="1" s="1"/>
  <c r="X27" i="1" s="1"/>
  <c r="X29" i="1" s="1"/>
  <c r="T25" i="1"/>
  <c r="T27" i="1" s="1"/>
  <c r="T29" i="1" s="1"/>
  <c r="AC33" i="1"/>
  <c r="AB33" i="1"/>
  <c r="BO27" i="1"/>
  <c r="F10" i="3" s="1"/>
  <c r="F11" i="3" s="1"/>
  <c r="AC25" i="1"/>
  <c r="AC27" i="1" s="1"/>
  <c r="I27" i="1"/>
  <c r="I29" i="1" s="1"/>
  <c r="AO4" i="1"/>
  <c r="AB4" i="1"/>
  <c r="P25" i="1"/>
  <c r="M27" i="1"/>
  <c r="M29" i="1" s="1"/>
  <c r="O4" i="1"/>
  <c r="O3" i="1"/>
  <c r="O24" i="1" s="1"/>
  <c r="N3" i="2"/>
  <c r="AB25" i="1" l="1"/>
  <c r="BB29" i="1"/>
  <c r="AD34" i="1" s="1"/>
  <c r="AF27" i="1"/>
  <c r="AF29" i="1" s="1"/>
  <c r="AO25" i="1"/>
  <c r="L25" i="1"/>
  <c r="L27" i="1" s="1"/>
  <c r="L29" i="1" s="1"/>
  <c r="U61" i="2"/>
  <c r="O6" i="1"/>
  <c r="AO6" i="1"/>
  <c r="AB6" i="1"/>
  <c r="AA33" i="1"/>
  <c r="BO29" i="1"/>
  <c r="CB29" i="1"/>
  <c r="AC29" i="1"/>
  <c r="P27" i="1"/>
  <c r="N27" i="1"/>
  <c r="N29" i="1" s="1"/>
  <c r="AO27" i="1" l="1"/>
  <c r="D10" i="3" s="1"/>
  <c r="D11" i="3" s="1"/>
  <c r="AB27" i="1"/>
  <c r="C10" i="3" s="1"/>
  <c r="C11" i="3" s="1"/>
  <c r="AE34" i="1"/>
  <c r="AF34" i="1"/>
  <c r="P29" i="1"/>
  <c r="AB29" i="1" s="1"/>
  <c r="AO29" i="1" l="1"/>
  <c r="AC34" i="1" s="1"/>
  <c r="AB34" i="1"/>
  <c r="G25" i="1"/>
  <c r="O25" i="1" s="1"/>
  <c r="G27" i="1" l="1"/>
  <c r="G29" i="1" s="1"/>
  <c r="J27" i="1"/>
  <c r="J29" i="1" s="1"/>
  <c r="O27" i="1" l="1"/>
  <c r="B10" i="3" s="1"/>
  <c r="B11" i="3" s="1"/>
  <c r="K27" i="1" l="1"/>
  <c r="K29" i="1" s="1"/>
  <c r="O29" i="1" l="1"/>
  <c r="AA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Cottrell</author>
  </authors>
  <commentList>
    <comment ref="A16" authorId="0" shapeId="0" xr:uid="{2A7419EE-7A26-4200-9D3C-BE0FE0532F4A}">
      <text>
        <r>
          <rPr>
            <sz val="9"/>
            <color indexed="81"/>
            <rFont val="Tahoma"/>
            <family val="2"/>
          </rPr>
          <t>grinder, roller, sealer, emulsifier</t>
        </r>
      </text>
    </comment>
  </commentList>
</comments>
</file>

<file path=xl/sharedStrings.xml><?xml version="1.0" encoding="utf-8"?>
<sst xmlns="http://schemas.openxmlformats.org/spreadsheetml/2006/main" count="438" uniqueCount="266">
  <si>
    <t>COGS</t>
  </si>
  <si>
    <t>Sales</t>
  </si>
  <si>
    <t>G&amp;A</t>
  </si>
  <si>
    <t>Gross Profit</t>
  </si>
  <si>
    <t>Operating Exp</t>
  </si>
  <si>
    <t xml:space="preserve"> - Depreciation</t>
  </si>
  <si>
    <t xml:space="preserve"> - Utilities</t>
  </si>
  <si>
    <t xml:space="preserve"> - Insurance</t>
  </si>
  <si>
    <t xml:space="preserve"> - Rent Expense</t>
  </si>
  <si>
    <t xml:space="preserve"> - Wages/Salaries</t>
  </si>
  <si>
    <t>Selling &amp; Distr.</t>
  </si>
  <si>
    <t xml:space="preserve"> - Equipment Exp</t>
  </si>
  <si>
    <t>TOTAL</t>
  </si>
  <si>
    <t>pre rolls</t>
  </si>
  <si>
    <t>cubes</t>
  </si>
  <si>
    <t xml:space="preserve"> - price/unit</t>
  </si>
  <si>
    <t xml:space="preserve"> - units per day</t>
  </si>
  <si>
    <t xml:space="preserve"> - units per month</t>
  </si>
  <si>
    <t xml:space="preserve"> - Gross Margin</t>
  </si>
  <si>
    <t xml:space="preserve"> - cost/unit</t>
  </si>
  <si>
    <t xml:space="preserve"> - gross margin</t>
  </si>
  <si>
    <t xml:space="preserve"> - MA dispensaries</t>
  </si>
  <si>
    <t xml:space="preserve"> - sales contribution</t>
  </si>
  <si>
    <t xml:space="preserve"> - 453 grams per lb, 906 pre-rolls/lb of source material</t>
  </si>
  <si>
    <t xml:space="preserve"> - price elasticity of demand = % change in quantity demanded / % change in price</t>
  </si>
  <si>
    <t xml:space="preserve"> - need to refine our pricing assumptions on cubes</t>
  </si>
  <si>
    <t xml:space="preserve"> - need to understand the price sensitivity of pre-rolls (retail price: $5-$13)</t>
  </si>
  <si>
    <t xml:space="preserve"> - COGS/month</t>
  </si>
  <si>
    <t>Net Income pre tax</t>
  </si>
  <si>
    <t>Tax expense (20%)</t>
  </si>
  <si>
    <t>Net Inc after taxes</t>
  </si>
  <si>
    <t>questions</t>
  </si>
  <si>
    <t xml:space="preserve"> - how many licences will be issued in MA?</t>
  </si>
  <si>
    <t xml:space="preserve"> - price/cube</t>
  </si>
  <si>
    <t xml:space="preserve"> - cost/cube</t>
  </si>
  <si>
    <t xml:space="preserve"> - cost/package of 6</t>
  </si>
  <si>
    <t xml:space="preserve"> - price/package of 6</t>
  </si>
  <si>
    <t xml:space="preserve"> - price/package of 3</t>
  </si>
  <si>
    <t xml:space="preserve"> - cost/package of 3</t>
  </si>
  <si>
    <t xml:space="preserve"> - pre-rolls per day</t>
  </si>
  <si>
    <t xml:space="preserve"> - pre-rolls per month</t>
  </si>
  <si>
    <t>Beverage</t>
  </si>
  <si>
    <t xml:space="preserve"> - need delta8 product to be able to sell via internet</t>
  </si>
  <si>
    <t xml:space="preserve"> - what's cost of Delta8?  How manufacture?  Patent?</t>
  </si>
  <si>
    <t xml:space="preserve"> - Could we go CBD with the product and sell wholesale?</t>
  </si>
  <si>
    <t xml:space="preserve">    -  worker</t>
  </si>
  <si>
    <t xml:space="preserve"> - Price/package</t>
  </si>
  <si>
    <t xml:space="preserve"> - cost/package</t>
  </si>
  <si>
    <t xml:space="preserve"> - units/day</t>
  </si>
  <si>
    <t xml:space="preserve"> - units/month</t>
  </si>
  <si>
    <t xml:space="preserve"> - Price/package of 4</t>
  </si>
  <si>
    <t>Bakery/Edibles</t>
  </si>
  <si>
    <t xml:space="preserve"> - pre roll packs/disp</t>
  </si>
  <si>
    <t xml:space="preserve"> - high quality source material ($1,500/lb) Amherst Sour Diesel equivalent shake</t>
  </si>
  <si>
    <t xml:space="preserve"> - ecommerce channel more profitable than franchise.  Own the channel.  Delta8 required</t>
  </si>
  <si>
    <t xml:space="preserve"> - what kind of marketing budget and sales organization is required to support?</t>
  </si>
  <si>
    <t xml:space="preserve"> - 0.5 gram per pre-roll</t>
  </si>
  <si>
    <t xml:space="preserve"> - need to stay on the medicinal side of the business.  High quality/potency pre-rolls</t>
  </si>
  <si>
    <t>assumptions</t>
  </si>
  <si>
    <t xml:space="preserve"> - franchising to license holders in other states?  Feasibility?</t>
  </si>
  <si>
    <t xml:space="preserve"> - packaging of cubes is a differentiator and patentable.  "Tidepod" technology with perforation?</t>
  </si>
  <si>
    <t xml:space="preserve"> - can you leverage the MA license to sell to disp. in other states?</t>
  </si>
  <si>
    <t xml:space="preserve"> - are dispensaries themselves competitors? Do they produce products?  Lazy River</t>
  </si>
  <si>
    <t xml:space="preserve"> - invest in a $15-$20K cone packing machine that can do up to 8,000 pre-rolls/day (1,000/hour)</t>
  </si>
  <si>
    <t xml:space="preserve"> - Consulting SOP</t>
  </si>
  <si>
    <t xml:space="preserve"> - cube 6 packs/disp</t>
  </si>
  <si>
    <t xml:space="preserve"> - beverage 4 packs/disp</t>
  </si>
  <si>
    <t xml:space="preserve"> - bakery/edible items/disp</t>
  </si>
  <si>
    <t>revenues</t>
  </si>
  <si>
    <t>Net Inc.</t>
  </si>
  <si>
    <t xml:space="preserve">    - GM &amp; CRO</t>
  </si>
  <si>
    <t xml:space="preserve"> - Legal/CFO</t>
  </si>
  <si>
    <t xml:space="preserve"> - ERP/SW Exp</t>
  </si>
  <si>
    <t>beverage</t>
  </si>
  <si>
    <t>edibles</t>
  </si>
  <si>
    <t>Total</t>
  </si>
  <si>
    <t>Licensing</t>
  </si>
  <si>
    <t>Licensing Revenues</t>
  </si>
  <si>
    <t>cubes/powders</t>
  </si>
  <si>
    <t>Affinity</t>
  </si>
  <si>
    <t>West Springfield</t>
  </si>
  <si>
    <t>Alternative Compassion Services</t>
  </si>
  <si>
    <t>Bridgewater</t>
  </si>
  <si>
    <t>Alternative Therapies Group</t>
  </si>
  <si>
    <t>Salem</t>
  </si>
  <si>
    <t>Apothca</t>
  </si>
  <si>
    <t>Lynn</t>
  </si>
  <si>
    <t>Atlantic Medical Partners</t>
  </si>
  <si>
    <t>Fitchburg</t>
  </si>
  <si>
    <t>Bask</t>
  </si>
  <si>
    <t>Fairhaven</t>
  </si>
  <si>
    <t>Berkshire Roots</t>
  </si>
  <si>
    <t>Pittsfield</t>
  </si>
  <si>
    <t>Bewell Organic Medicine</t>
  </si>
  <si>
    <t>Merrimac</t>
  </si>
  <si>
    <t>The Botanist</t>
  </si>
  <si>
    <t>Worchester</t>
  </si>
  <si>
    <t>Bountiful Farms</t>
  </si>
  <si>
    <t>Natick</t>
  </si>
  <si>
    <t>Central Ave Compassionate Care</t>
  </si>
  <si>
    <t>Ayer</t>
  </si>
  <si>
    <t>Commcan</t>
  </si>
  <si>
    <t>Southborough</t>
  </si>
  <si>
    <t>Commonwealth Alternative Care</t>
  </si>
  <si>
    <t>Taunton</t>
  </si>
  <si>
    <t>Cultivate</t>
  </si>
  <si>
    <t>Leicester</t>
  </si>
  <si>
    <t>Curaleaf Mass.</t>
  </si>
  <si>
    <t>Hanover</t>
  </si>
  <si>
    <t>Ermont</t>
  </si>
  <si>
    <t>Quincy</t>
  </si>
  <si>
    <t>Fine Fettle Dispensary</t>
  </si>
  <si>
    <t>Rowly</t>
  </si>
  <si>
    <t>Garden Remedies</t>
  </si>
  <si>
    <t>Newton</t>
  </si>
  <si>
    <t>Good Chemistry Nursuries</t>
  </si>
  <si>
    <t>Green Gold Group</t>
  </si>
  <si>
    <t>Charlton</t>
  </si>
  <si>
    <t>Happy Valley</t>
  </si>
  <si>
    <t>Glouchester</t>
  </si>
  <si>
    <t>In Good Health</t>
  </si>
  <si>
    <t>Brockton</t>
  </si>
  <si>
    <t>INSA</t>
  </si>
  <si>
    <t>Easthampton</t>
  </si>
  <si>
    <t>Liberty Cannabis</t>
  </si>
  <si>
    <t>Somerville</t>
  </si>
  <si>
    <t>Mass Alternative Care</t>
  </si>
  <si>
    <t>Chicopee</t>
  </si>
  <si>
    <t>Mass Wellspring</t>
  </si>
  <si>
    <t>Acton</t>
  </si>
  <si>
    <t>Mayflower Medicinals</t>
  </si>
  <si>
    <t>Allston</t>
  </si>
  <si>
    <t>Middlesex Integrative Medicine</t>
  </si>
  <si>
    <t>Norwood</t>
  </si>
  <si>
    <t>Mission</t>
  </si>
  <si>
    <t>Natural Selections</t>
  </si>
  <si>
    <t>Watertown</t>
  </si>
  <si>
    <t>Nature's Medicines</t>
  </si>
  <si>
    <t>Fall River</t>
  </si>
  <si>
    <t>New England Treatment Access</t>
  </si>
  <si>
    <t>Brookline</t>
  </si>
  <si>
    <t>Northeast Alternatives</t>
  </si>
  <si>
    <t>Panacea Wellness</t>
  </si>
  <si>
    <t>Middleborough</t>
  </si>
  <si>
    <t>Patriot Care</t>
  </si>
  <si>
    <t>Lowell</t>
  </si>
  <si>
    <t>Resinate</t>
  </si>
  <si>
    <t>Revolutionary Clinics</t>
  </si>
  <si>
    <t>Rise</t>
  </si>
  <si>
    <t>Amherst</t>
  </si>
  <si>
    <t>Sanctuary Medicinals</t>
  </si>
  <si>
    <t>Gardner</t>
  </si>
  <si>
    <t>Sira Naturals</t>
  </si>
  <si>
    <t>Sunnyside</t>
  </si>
  <si>
    <t>Temescal Wellness</t>
  </si>
  <si>
    <t>Hudson</t>
  </si>
  <si>
    <t>The Heirloom Collective</t>
  </si>
  <si>
    <t>Hadley</t>
  </si>
  <si>
    <t>Theory Wellness</t>
  </si>
  <si>
    <t>Triple M</t>
  </si>
  <si>
    <t>Plymouth</t>
  </si>
  <si>
    <t>Verilife</t>
  </si>
  <si>
    <t>Wareham</t>
  </si>
  <si>
    <t>Medical Marijuana Dispensaries</t>
  </si>
  <si>
    <t>Recreational Marijuana Dispensaries</t>
  </si>
  <si>
    <t>Bud's Good &amp; Provisions</t>
  </si>
  <si>
    <t>Diem Cannabis</t>
  </si>
  <si>
    <t>Campfire Cannabis</t>
  </si>
  <si>
    <t>West Boylston</t>
  </si>
  <si>
    <t>Green Meadows Farm</t>
  </si>
  <si>
    <t>Southbridge</t>
  </si>
  <si>
    <t>DDM Cannabis</t>
  </si>
  <si>
    <t>Blackstone</t>
  </si>
  <si>
    <t>The Vault</t>
  </si>
  <si>
    <t>Webster</t>
  </si>
  <si>
    <t>Millville</t>
  </si>
  <si>
    <t>Mission Worchester</t>
  </si>
  <si>
    <t>Nature's Remedy</t>
  </si>
  <si>
    <t>Millbury</t>
  </si>
  <si>
    <t>Varilife</t>
  </si>
  <si>
    <t>Shrewsbury</t>
  </si>
  <si>
    <t>Native Sun Wellness</t>
  </si>
  <si>
    <t>Caroline's cannabis</t>
  </si>
  <si>
    <t>Uxbridge</t>
  </si>
  <si>
    <t>High Hopes</t>
  </si>
  <si>
    <t>Hopedale</t>
  </si>
  <si>
    <t>Nova Farms</t>
  </si>
  <si>
    <t>Framingham</t>
  </si>
  <si>
    <t>Ethos</t>
  </si>
  <si>
    <t>Local Roots</t>
  </si>
  <si>
    <t>Gage Cannabis Company</t>
  </si>
  <si>
    <t>Millis</t>
  </si>
  <si>
    <t>United Cultivation</t>
  </si>
  <si>
    <t>Ashby</t>
  </si>
  <si>
    <t>Zen Leaf</t>
  </si>
  <si>
    <t>Sharon</t>
  </si>
  <si>
    <t>Elev8 Cannabis</t>
  </si>
  <si>
    <t>Athol</t>
  </si>
  <si>
    <t>Silver Therapeutics</t>
  </si>
  <si>
    <t>Orange</t>
  </si>
  <si>
    <t>Tyngsboro</t>
  </si>
  <si>
    <t>Greenstar Herbals</t>
  </si>
  <si>
    <t>Dracut</t>
  </si>
  <si>
    <t>Pure Oasis</t>
  </si>
  <si>
    <t>Boston</t>
  </si>
  <si>
    <t>Theory Wellnes</t>
  </si>
  <si>
    <t>Ascend Boston</t>
  </si>
  <si>
    <t>Liberty</t>
  </si>
  <si>
    <t>Springfield</t>
  </si>
  <si>
    <t>Berskshire Roots Adult Use</t>
  </si>
  <si>
    <t>Canna Provisions</t>
  </si>
  <si>
    <t>Holyoke</t>
  </si>
  <si>
    <t>Holyoke Cannabis</t>
  </si>
  <si>
    <t>Harbor House Collective</t>
  </si>
  <si>
    <t>Chelsea</t>
  </si>
  <si>
    <t>Western Front</t>
  </si>
  <si>
    <t>Northampton</t>
  </si>
  <si>
    <t>Boston Bud Factory</t>
  </si>
  <si>
    <t xml:space="preserve">Resinate </t>
  </si>
  <si>
    <t>Colonial Cannabis</t>
  </si>
  <si>
    <t>Turning Leaf Centers</t>
  </si>
  <si>
    <t>253 Farmacy</t>
  </si>
  <si>
    <t>Turner Falls</t>
  </si>
  <si>
    <t>The Verb is Herb</t>
  </si>
  <si>
    <t>Health Circle</t>
  </si>
  <si>
    <t>Rockland</t>
  </si>
  <si>
    <t xml:space="preserve">INSA </t>
  </si>
  <si>
    <t>Cannabis Connection</t>
  </si>
  <si>
    <t>Westfield</t>
  </si>
  <si>
    <t>Solar Therapeutics</t>
  </si>
  <si>
    <t>Seagrass</t>
  </si>
  <si>
    <t>CNA Stores</t>
  </si>
  <si>
    <t>Haverhill</t>
  </si>
  <si>
    <t>Stem</t>
  </si>
  <si>
    <t>Mission Georgetown</t>
  </si>
  <si>
    <t>Georgetown</t>
  </si>
  <si>
    <t>Elevated Roots</t>
  </si>
  <si>
    <t>Kingston</t>
  </si>
  <si>
    <t>Amesbury</t>
  </si>
  <si>
    <t>Salisbury</t>
  </si>
  <si>
    <t>Bloom Brothers</t>
  </si>
  <si>
    <t>Lee</t>
  </si>
  <si>
    <t xml:space="preserve">  -  supervisor</t>
  </si>
  <si>
    <t xml:space="preserve">    - Book keeper</t>
  </si>
  <si>
    <t xml:space="preserve"> - $2,500 / 850 = $2.94 per pre roll</t>
  </si>
  <si>
    <t xml:space="preserve">Garden Wonders </t>
  </si>
  <si>
    <t xml:space="preserve"> </t>
  </si>
  <si>
    <t xml:space="preserve"> - high quality source material ($2,500/lb) Amherst Sour Diesel equivalent shake</t>
  </si>
  <si>
    <t xml:space="preserve"> - 453 grams per lb, 906 pre-rolls/lb of source material (round down to 800 pre-rolls/lb)</t>
  </si>
  <si>
    <t xml:space="preserve"> - $2,500 / 800 = $3.125 per pre roll</t>
  </si>
  <si>
    <t>MA producer fee/tax</t>
  </si>
  <si>
    <t>Aggressive</t>
  </si>
  <si>
    <t>MA Producer tax/fee</t>
  </si>
  <si>
    <t>Likely/Conservative</t>
  </si>
  <si>
    <t>beverages</t>
  </si>
  <si>
    <t>valuation</t>
  </si>
  <si>
    <t>Harry</t>
  </si>
  <si>
    <t>Max</t>
  </si>
  <si>
    <t>Peter</t>
  </si>
  <si>
    <t>Bryan</t>
  </si>
  <si>
    <t>Thomas</t>
  </si>
  <si>
    <t>Chris</t>
  </si>
  <si>
    <t>Brendon</t>
  </si>
  <si>
    <t>Leelee</t>
  </si>
  <si>
    <t>total shares</t>
  </si>
  <si>
    <t>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</si>
</sst>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_);_(&quot;$&quot;* \(#,##0\);_(&quot;$&quot;* &quot;-&quot;?_);_(@_)"/>
    <numFmt numFmtId="167" formatCode="_(&quot;$&quot;* #,##0.0_);_(&quot;$&quot;* \(#,##0.0\);_(&quot;$&quot;* &quot;-&quot;?_);_(@_)"/>
    <numFmt numFmtId="168" formatCode="_(* #,##0.0_);_(* \(#,##0.0\);_(* &quot;-&quot;??_);_(@_)"/>
    <numFmt numFmtId="169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65" fontId="0" fillId="0" borderId="0" xfId="0" applyNumberFormat="1"/>
    <xf numFmtId="166" fontId="0" fillId="0" borderId="0" xfId="0" applyNumberFormat="1"/>
    <xf numFmtId="0" fontId="2" fillId="0" borderId="1" xfId="0" applyFont="1" applyBorder="1"/>
    <xf numFmtId="166" fontId="2" fillId="0" borderId="1" xfId="0" applyNumberFormat="1" applyFont="1" applyBorder="1"/>
    <xf numFmtId="0" fontId="2" fillId="0" borderId="2" xfId="0" applyFont="1" applyBorder="1"/>
    <xf numFmtId="164" fontId="0" fillId="0" borderId="2" xfId="2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4" fontId="0" fillId="0" borderId="0" xfId="0" applyNumberFormat="1"/>
    <xf numFmtId="0" fontId="0" fillId="2" borderId="0" xfId="0" applyFill="1"/>
    <xf numFmtId="164" fontId="0" fillId="2" borderId="0" xfId="2" applyNumberFormat="1" applyFont="1" applyFill="1"/>
    <xf numFmtId="166" fontId="0" fillId="2" borderId="0" xfId="0" applyNumberFormat="1" applyFill="1"/>
    <xf numFmtId="166" fontId="2" fillId="2" borderId="1" xfId="0" applyNumberFormat="1" applyFont="1" applyFill="1" applyBorder="1"/>
    <xf numFmtId="164" fontId="0" fillId="2" borderId="0" xfId="0" applyNumberFormat="1" applyFill="1"/>
    <xf numFmtId="0" fontId="0" fillId="2" borderId="0" xfId="0" applyFont="1" applyFill="1"/>
    <xf numFmtId="164" fontId="1" fillId="2" borderId="0" xfId="2" applyNumberFormat="1" applyFont="1" applyFill="1"/>
    <xf numFmtId="164" fontId="1" fillId="2" borderId="0" xfId="2" applyNumberFormat="1" applyFont="1" applyFill="1" applyBorder="1"/>
    <xf numFmtId="164" fontId="1" fillId="2" borderId="2" xfId="2" applyNumberFormat="1" applyFont="1" applyFill="1" applyBorder="1"/>
    <xf numFmtId="166" fontId="0" fillId="2" borderId="0" xfId="0" applyNumberFormat="1" applyFont="1" applyFill="1"/>
    <xf numFmtId="164" fontId="0" fillId="2" borderId="0" xfId="0" applyNumberFormat="1" applyFont="1" applyFill="1"/>
    <xf numFmtId="44" fontId="0" fillId="0" borderId="0" xfId="0" applyNumberFormat="1"/>
    <xf numFmtId="165" fontId="1" fillId="2" borderId="0" xfId="1" applyNumberFormat="1" applyFont="1" applyFill="1"/>
    <xf numFmtId="165" fontId="0" fillId="2" borderId="0" xfId="1" applyNumberFormat="1" applyFont="1" applyFill="1"/>
    <xf numFmtId="44" fontId="0" fillId="0" borderId="0" xfId="2" applyNumberFormat="1" applyFont="1"/>
    <xf numFmtId="17" fontId="0" fillId="0" borderId="0" xfId="0" applyNumberFormat="1"/>
    <xf numFmtId="167" fontId="0" fillId="0" borderId="0" xfId="0" applyNumberFormat="1"/>
    <xf numFmtId="164" fontId="0" fillId="2" borderId="0" xfId="0" applyNumberFormat="1" applyFill="1" applyBorder="1"/>
    <xf numFmtId="17" fontId="2" fillId="0" borderId="0" xfId="0" applyNumberFormat="1" applyFont="1"/>
    <xf numFmtId="0" fontId="2" fillId="2" borderId="0" xfId="0" applyFont="1" applyFill="1" applyAlignment="1">
      <alignment horizontal="right"/>
    </xf>
    <xf numFmtId="168" fontId="0" fillId="0" borderId="0" xfId="1" applyNumberFormat="1" applyFont="1"/>
    <xf numFmtId="169" fontId="0" fillId="0" borderId="0" xfId="1" applyNumberFormat="1" applyFont="1"/>
    <xf numFmtId="0" fontId="0" fillId="0" borderId="0" xfId="0" applyFont="1"/>
    <xf numFmtId="0" fontId="5" fillId="2" borderId="0" xfId="0" applyFont="1" applyFill="1"/>
    <xf numFmtId="0" fontId="6" fillId="2" borderId="0" xfId="0" applyFont="1" applyFill="1"/>
    <xf numFmtId="164" fontId="6" fillId="2" borderId="0" xfId="2" applyNumberFormat="1" applyFont="1" applyFill="1"/>
    <xf numFmtId="0" fontId="6" fillId="2" borderId="0" xfId="0" applyFont="1" applyFill="1" applyBorder="1"/>
    <xf numFmtId="164" fontId="6" fillId="2" borderId="0" xfId="2" applyNumberFormat="1" applyFont="1" applyFill="1" applyBorder="1"/>
    <xf numFmtId="0" fontId="5" fillId="2" borderId="2" xfId="0" applyFont="1" applyFill="1" applyBorder="1"/>
    <xf numFmtId="164" fontId="6" fillId="2" borderId="2" xfId="2" applyNumberFormat="1" applyFont="1" applyFill="1" applyBorder="1"/>
    <xf numFmtId="0" fontId="5" fillId="2" borderId="1" xfId="0" applyFont="1" applyFill="1" applyBorder="1"/>
    <xf numFmtId="164" fontId="6" fillId="2" borderId="1" xfId="2" applyNumberFormat="1" applyFont="1" applyFill="1" applyBorder="1"/>
    <xf numFmtId="0" fontId="6" fillId="0" borderId="0" xfId="0" applyFont="1"/>
    <xf numFmtId="0" fontId="2" fillId="0" borderId="0" xfId="0" applyFont="1" applyBorder="1"/>
    <xf numFmtId="0" fontId="5" fillId="2" borderId="0" xfId="0" applyFont="1" applyFill="1" applyBorder="1"/>
    <xf numFmtId="0" fontId="0" fillId="0" borderId="0" xfId="0" applyAlignment="1">
      <alignment horizontal="left"/>
    </xf>
    <xf numFmtId="164" fontId="0" fillId="0" borderId="0" xfId="2" applyNumberFormat="1" applyFont="1" applyAlignment="1">
      <alignment horizontal="left"/>
    </xf>
    <xf numFmtId="9" fontId="0" fillId="0" borderId="0" xfId="3" applyFont="1" applyAlignment="1">
      <alignment horizontal="left"/>
    </xf>
    <xf numFmtId="43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 Year Revenues  (MA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'Income statement'!$Z$33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'Income statement'!$AA$32:$AF$32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'Income statement'!$AA$33:$AF$33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949000</c:v>
                </c:pt>
                <c:pt idx="2">
                  <c:v>3340566.666666667</c:v>
                </c:pt>
                <c:pt idx="3">
                  <c:v>5238620.833333333</c:v>
                </c:pt>
                <c:pt idx="4">
                  <c:v>8607029.166666666</c:v>
                </c:pt>
                <c:pt idx="5">
                  <c:v>12565366.666666664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3-484A-B6E5-5D210BC073F6}"/>
            </c:ext>
          </c:extLst>
        </c:ser>
        <c:ser>
          <c:idx val="1"/>
          <c:order val="1"/>
          <c:tx>
            <c:strRef>
              <c:f>'Income statement'!$Z$34</c:f>
              <c:strCache>
                <c:ptCount val="1"/>
                <c:pt idx="0">
                  <c:v>Net Inc.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'Income statement'!$AA$32:$AF$32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'Income statement'!$AA$34:$AF$34</c:f>
              <c:numCache>
                <c:formatCode>_("$"* #,##0_);_("$"* \(#,##0\);_("$"* "-"?_);_(@_)</c:formatCode>
                <c:ptCount val="6"/>
                <c:pt idx="0">
                  <c:v>-113200</c:v>
                </c:pt>
                <c:pt idx="1">
                  <c:v>-187946.66666666669</c:v>
                </c:pt>
                <c:pt idx="2">
                  <c:v>1810.6666666666047</c:v>
                </c:pt>
                <c:pt idx="3">
                  <c:v>45191.833333333045</c:v>
                </c:pt>
                <c:pt idx="4">
                  <c:v>646062.16666666605</c:v>
                </c:pt>
                <c:pt idx="5">
                  <c:v>1196531.666666666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3-484A-B6E5-5D210BC07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8991248"/>
        <c:axId val="1196000912"/>
      </c:barChart>
      <c:catAx>
        <c:axId val="87899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000912"/>
        <c:crosses val="autoZero"/>
        <c:auto val="1"/>
        <c:lblAlgn val="ctr"/>
        <c:lblOffset val="100"/>
        <c:noMultiLvlLbl val="0"/>
      </c:catAx>
      <c:valAx>
        <c:axId val="119600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99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5-Year Forecast by Product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'Pricing Likely-Conservative'!$T$61</c:f>
              <c:strCache>
                <c:ptCount val="1"/>
                <c:pt idx="0">
                  <c:v>pre 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'Pricing Likely-Conservative'!$U$60:$Z$60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'Pricing Likely-Conservative'!$U$61:$Z$61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806000</c:v>
                </c:pt>
                <c:pt idx="2">
                  <c:v>1794000</c:v>
                </c:pt>
                <c:pt idx="3">
                  <c:v>2405000</c:v>
                </c:pt>
                <c:pt idx="4">
                  <c:v>2938000</c:v>
                </c:pt>
                <c:pt idx="5">
                  <c:v>3867500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2-487B-B446-2B8FE88CDB8D}"/>
            </c:ext>
          </c:extLst>
        </c:ser>
        <c:ser>
          <c:idx val="1"/>
          <c:order val="1"/>
          <c:tx>
            <c:strRef>
              <c:f>'Pricing Likely-Conservative'!$T$62</c:f>
              <c:strCache>
                <c:ptCount val="1"/>
                <c:pt idx="0">
                  <c:v>cubes/powders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'Pricing Likely-Conservative'!$U$60:$Z$60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'Pricing Likely-Conservative'!$U$62:$Z$62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143000</c:v>
                </c:pt>
                <c:pt idx="2">
                  <c:v>864500</c:v>
                </c:pt>
                <c:pt idx="3">
                  <c:v>1735500</c:v>
                </c:pt>
                <c:pt idx="4">
                  <c:v>4225000</c:v>
                </c:pt>
                <c:pt idx="5">
                  <c:v>6857500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2-487B-B446-2B8FE88CDB8D}"/>
            </c:ext>
          </c:extLst>
        </c:ser>
        <c:ser>
          <c:idx val="2"/>
          <c:order val="2"/>
          <c:tx>
            <c:strRef>
              <c:f>'Pricing Likely-Conservative'!$T$63</c:f>
              <c:strCache>
                <c:ptCount val="1"/>
                <c:pt idx="0">
                  <c:v>beverages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'Pricing Likely-Conservative'!$U$60:$Z$60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'Pricing Likely-Conservative'!$U$63:$Z$63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242233.33333333343</c:v>
                </c:pt>
                <c:pt idx="3">
                  <c:v>465454.16666666669</c:v>
                </c:pt>
                <c:pt idx="4">
                  <c:v>664029.16666666674</c:v>
                </c:pt>
                <c:pt idx="5">
                  <c:v>895700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2-487B-B446-2B8FE88CDB8D}"/>
            </c:ext>
          </c:extLst>
        </c:ser>
        <c:ser>
          <c:idx val="3"/>
          <c:order val="3"/>
          <c:tx>
            <c:strRef>
              <c:f>'Pricing Likely-Conservative'!$T$64</c:f>
              <c:strCache>
                <c:ptCount val="1"/>
                <c:pt idx="0">
                  <c:v>edibles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'Pricing Likely-Conservative'!$U$60:$Z$60</c:f>
              <c:numCache>
                <c:formatCode>General</c:formatCode>
                <c:ptCount val="6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</c:numCache>
            </c:numRef>
          </c:cat>
          <c:val>
            <c:numRef>
              <c:f>'Pricing Likely-Conservative'!$U$64:$Z$64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439833.33333333331</c:v>
                </c:pt>
                <c:pt idx="3">
                  <c:v>632666.66666666663</c:v>
                </c:pt>
                <c:pt idx="4">
                  <c:v>780000.00000000012</c:v>
                </c:pt>
                <c:pt idx="5">
                  <c:v>944666.66666666663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82-487B-B446-2B8FE88C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7005712"/>
        <c:axId val="1195978864"/>
      </c:barChart>
      <c:catAx>
        <c:axId val="120700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5978864"/>
        <c:crosses val="autoZero"/>
        <c:auto val="1"/>
        <c:lblAlgn val="ctr"/>
        <c:lblOffset val="100"/>
        <c:noMultiLvlLbl val="0"/>
      </c:catAx>
      <c:valAx>
        <c:axId val="11959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00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by</a:t>
            </a:r>
            <a:r>
              <a:rPr lang="en-US" baseline="0"/>
              <a:t> Product (MA)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'Pricing Aggressive'!$T$62</c:f>
              <c:strCache>
                <c:ptCount val="1"/>
                <c:pt idx="0">
                  <c:v>pre 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'Pricing Aggressive'!$U$62:$Z$62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1944000</c:v>
                </c:pt>
                <c:pt idx="2">
                  <c:v>2454000</c:v>
                </c:pt>
                <c:pt idx="3">
                  <c:v>3426000</c:v>
                </c:pt>
                <c:pt idx="4">
                  <c:v>4824000</c:v>
                </c:pt>
                <c:pt idx="5">
                  <c:v>5472000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4-4149-804B-952570B52CE6}"/>
            </c:ext>
          </c:extLst>
        </c:ser>
        <c:ser>
          <c:idx val="1"/>
          <c:order val="1"/>
          <c:tx>
            <c:strRef>
              <c:f>'Pricing Aggressive'!$T$63</c:f>
              <c:strCache>
                <c:ptCount val="1"/>
                <c:pt idx="0">
                  <c:v>cubes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'Pricing Aggressive'!$U$63:$Z$63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213750</c:v>
                </c:pt>
                <c:pt idx="2">
                  <c:v>1935000</c:v>
                </c:pt>
                <c:pt idx="3">
                  <c:v>4920000</c:v>
                </c:pt>
                <c:pt idx="4">
                  <c:v>7126000</c:v>
                </c:pt>
                <c:pt idx="5">
                  <c:v>9324000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4-4149-804B-952570B52CE6}"/>
            </c:ext>
          </c:extLst>
        </c:ser>
        <c:ser>
          <c:idx val="2"/>
          <c:order val="2"/>
          <c:tx>
            <c:strRef>
              <c:f>'Pricing Aggressive'!$T$64</c:f>
              <c:strCache>
                <c:ptCount val="1"/>
                <c:pt idx="0">
                  <c:v>beverage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'Pricing Aggressive'!$U$64:$Z$64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44800</c:v>
                </c:pt>
                <c:pt idx="2">
                  <c:v>257600</c:v>
                </c:pt>
                <c:pt idx="3">
                  <c:v>462700</c:v>
                </c:pt>
                <c:pt idx="4">
                  <c:v>648900</c:v>
                </c:pt>
                <c:pt idx="5">
                  <c:v>828800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44-4149-804B-952570B52CE6}"/>
            </c:ext>
          </c:extLst>
        </c:ser>
        <c:ser>
          <c:idx val="3"/>
          <c:order val="3"/>
          <c:tx>
            <c:strRef>
              <c:f>'Pricing Aggressive'!$T$65</c:f>
              <c:strCache>
                <c:ptCount val="1"/>
                <c:pt idx="0">
                  <c:v>edibles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'Pricing Aggressive'!$U$65:$Z$65</c:f>
              <c:numCache>
                <c:formatCode>_("$"* #,##0_);_("$"* \(#,##0\);_("$"* "-"??_);_(@_)</c:formatCode>
                <c:ptCount val="6"/>
                <c:pt idx="0">
                  <c:v>0</c:v>
                </c:pt>
                <c:pt idx="1">
                  <c:v>57000</c:v>
                </c:pt>
                <c:pt idx="2">
                  <c:v>203000</c:v>
                </c:pt>
                <c:pt idx="3">
                  <c:v>292000</c:v>
                </c:pt>
                <c:pt idx="4">
                  <c:v>360000</c:v>
                </c:pt>
                <c:pt idx="5">
                  <c:v>436000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44-4149-804B-952570B52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9106703"/>
        <c:axId val="1755861583"/>
      </c:barChart>
      <c:catAx>
        <c:axId val="15791067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5861583"/>
        <c:crosses val="autoZero"/>
        <c:auto val="1"/>
        <c:lblAlgn val="ctr"/>
        <c:lblOffset val="100"/>
        <c:noMultiLvlLbl val="0"/>
      </c:catAx>
      <c:valAx>
        <c:axId val="175586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106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29308</xdr:colOff>
      <xdr:row>34</xdr:row>
      <xdr:rowOff>152400</xdr:rowOff>
    </xdr:from>
    <xdr:to>
      <xdr:col>32</xdr:col>
      <xdr:colOff>0</xdr:colOff>
      <xdr:row>50</xdr:row>
      <xdr:rowOff>109904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4DF898-5D1F-4F9A-9944-DDD03FB6A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695325</xdr:colOff>
      <xdr:row>64</xdr:row>
      <xdr:rowOff>185736</xdr:rowOff>
    </xdr:from>
    <xdr:to>
      <xdr:col>26</xdr:col>
      <xdr:colOff>9525</xdr:colOff>
      <xdr:row>81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E55E38-7B6F-4924-8EE3-EB281A12F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670891</xdr:colOff>
      <xdr:row>65</xdr:row>
      <xdr:rowOff>152400</xdr:rowOff>
    </xdr:from>
    <xdr:to>
      <xdr:col>26</xdr:col>
      <xdr:colOff>33130</xdr:colOff>
      <xdr:row>84</xdr:row>
      <xdr:rowOff>165652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999A9D-0D41-458D-843F-F1D022E97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A595-3E65-48F0-BFDF-E4C69EFA1C4E}">
  <dimension ref="A1:CB34"/>
  <sheetViews>
    <sheetView zoomScale="130" zoomScaleNormal="130" workbookViewId="0">
      <pane xSplit="1" topLeftCell="D1" activePane="topRight" state="frozen"/>
      <selection pane="topRight" activeCell="O25" activeCellId="1" sqref="AB25 O25"/>
    </sheetView>
  </sheetViews>
  <sheetFormatPr defaultRowHeight="15" x14ac:dyDescent="0.25"/>
  <cols>
    <col min="1" max="1" width="19.85546875" customWidth="1"/>
    <col min="2" max="2" width="12.28515625" hidden="1" customWidth="1"/>
    <col min="3" max="3" width="10" bestFit="1" customWidth="1"/>
    <col min="4" max="4" width="7.140625" bestFit="1" customWidth="1"/>
    <col min="5" max="5" width="9" bestFit="1" customWidth="1"/>
    <col min="6" max="6" width="7.140625" bestFit="1" customWidth="1"/>
    <col min="7" max="7" width="11.140625" bestFit="1" customWidth="1"/>
    <col min="8" max="8" width="9" bestFit="1" customWidth="1"/>
    <col min="9" max="10" width="10.140625" bestFit="1" customWidth="1"/>
    <col min="11" max="11" width="9.85546875" customWidth="1"/>
    <col min="12" max="12" width="10.140625" bestFit="1" customWidth="1"/>
    <col min="13" max="14" width="10" bestFit="1" customWidth="1"/>
    <col min="15" max="15" width="11.140625" bestFit="1" customWidth="1"/>
    <col min="16" max="17" width="10.5703125" bestFit="1" customWidth="1"/>
    <col min="18" max="26" width="10.42578125" customWidth="1"/>
    <col min="27" max="27" width="11.28515625" bestFit="1" customWidth="1"/>
    <col min="28" max="28" width="12.140625" bestFit="1" customWidth="1"/>
    <col min="29" max="29" width="12.28515625" bestFit="1" customWidth="1"/>
    <col min="30" max="32" width="13.28515625" bestFit="1" customWidth="1"/>
    <col min="33" max="38" width="10.5703125" bestFit="1" customWidth="1"/>
    <col min="39" max="39" width="12.28515625" bestFit="1" customWidth="1"/>
    <col min="40" max="40" width="12.85546875" bestFit="1" customWidth="1"/>
    <col min="41" max="41" width="12.7109375" customWidth="1"/>
    <col min="42" max="53" width="12.28515625" bestFit="1" customWidth="1"/>
    <col min="54" max="54" width="13.28515625" bestFit="1" customWidth="1"/>
    <col min="55" max="66" width="12.28515625" bestFit="1" customWidth="1"/>
    <col min="67" max="67" width="13.28515625" bestFit="1" customWidth="1"/>
    <col min="68" max="79" width="12.28515625" bestFit="1" customWidth="1"/>
    <col min="80" max="80" width="13.28515625" bestFit="1" customWidth="1"/>
  </cols>
  <sheetData>
    <row r="1" spans="1:80" s="1" customFormat="1" ht="14.25" customHeight="1" x14ac:dyDescent="0.25">
      <c r="C1" s="33">
        <v>44197</v>
      </c>
      <c r="D1" s="33">
        <v>44228</v>
      </c>
      <c r="E1" s="33">
        <v>44256</v>
      </c>
      <c r="F1" s="33">
        <v>44287</v>
      </c>
      <c r="G1" s="33">
        <v>44317</v>
      </c>
      <c r="H1" s="33">
        <v>44348</v>
      </c>
      <c r="I1" s="33">
        <v>44378</v>
      </c>
      <c r="J1" s="33">
        <v>44409</v>
      </c>
      <c r="K1" s="33">
        <v>44440</v>
      </c>
      <c r="L1" s="33">
        <v>44470</v>
      </c>
      <c r="M1" s="33">
        <v>44501</v>
      </c>
      <c r="N1" s="33">
        <v>44531</v>
      </c>
      <c r="O1" s="34" t="s">
        <v>12</v>
      </c>
      <c r="P1" s="33">
        <v>44562</v>
      </c>
      <c r="Q1" s="33">
        <v>44593</v>
      </c>
      <c r="R1" s="33">
        <v>44621</v>
      </c>
      <c r="S1" s="33">
        <v>44652</v>
      </c>
      <c r="T1" s="33">
        <v>44682</v>
      </c>
      <c r="U1" s="33">
        <v>44713</v>
      </c>
      <c r="V1" s="33">
        <v>44743</v>
      </c>
      <c r="W1" s="33">
        <v>44774</v>
      </c>
      <c r="X1" s="33">
        <v>44805</v>
      </c>
      <c r="Y1" s="33">
        <v>44835</v>
      </c>
      <c r="Z1" s="33">
        <v>44866</v>
      </c>
      <c r="AA1" s="33">
        <v>44896</v>
      </c>
      <c r="AB1" s="34" t="s">
        <v>12</v>
      </c>
      <c r="AC1" s="33">
        <v>44927</v>
      </c>
      <c r="AD1" s="33">
        <v>44958</v>
      </c>
      <c r="AE1" s="33">
        <v>44986</v>
      </c>
      <c r="AF1" s="33">
        <v>45017</v>
      </c>
      <c r="AG1" s="33">
        <v>45047</v>
      </c>
      <c r="AH1" s="33">
        <v>45078</v>
      </c>
      <c r="AI1" s="33">
        <v>45108</v>
      </c>
      <c r="AJ1" s="33">
        <v>45139</v>
      </c>
      <c r="AK1" s="33">
        <v>45170</v>
      </c>
      <c r="AL1" s="33">
        <v>45200</v>
      </c>
      <c r="AM1" s="33">
        <v>45231</v>
      </c>
      <c r="AN1" s="33">
        <v>45261</v>
      </c>
      <c r="AO1" s="34" t="s">
        <v>12</v>
      </c>
      <c r="AP1" s="33">
        <v>45292</v>
      </c>
      <c r="AQ1" s="33">
        <v>45323</v>
      </c>
      <c r="AR1" s="33">
        <v>45352</v>
      </c>
      <c r="AS1" s="33">
        <v>45383</v>
      </c>
      <c r="AT1" s="33">
        <v>45413</v>
      </c>
      <c r="AU1" s="33">
        <v>45444</v>
      </c>
      <c r="AV1" s="33">
        <v>45474</v>
      </c>
      <c r="AW1" s="33">
        <v>45505</v>
      </c>
      <c r="AX1" s="33">
        <v>45536</v>
      </c>
      <c r="AY1" s="33">
        <v>45566</v>
      </c>
      <c r="AZ1" s="33">
        <v>45597</v>
      </c>
      <c r="BA1" s="33">
        <v>45627</v>
      </c>
      <c r="BB1" s="34" t="s">
        <v>12</v>
      </c>
      <c r="BC1" s="33">
        <v>45658</v>
      </c>
      <c r="BD1" s="33">
        <v>45689</v>
      </c>
      <c r="BE1" s="33">
        <v>45717</v>
      </c>
      <c r="BF1" s="33">
        <v>45748</v>
      </c>
      <c r="BG1" s="33">
        <v>45778</v>
      </c>
      <c r="BH1" s="33">
        <v>45809</v>
      </c>
      <c r="BI1" s="33">
        <v>45839</v>
      </c>
      <c r="BJ1" s="33">
        <v>45870</v>
      </c>
      <c r="BK1" s="33">
        <v>45901</v>
      </c>
      <c r="BL1" s="33">
        <v>45931</v>
      </c>
      <c r="BM1" s="33">
        <v>45962</v>
      </c>
      <c r="BN1" s="33">
        <v>45992</v>
      </c>
      <c r="BO1" s="34" t="s">
        <v>12</v>
      </c>
      <c r="BP1" s="33">
        <v>46023</v>
      </c>
      <c r="BQ1" s="33">
        <v>46054</v>
      </c>
      <c r="BR1" s="33">
        <v>46082</v>
      </c>
      <c r="BS1" s="33">
        <v>46113</v>
      </c>
      <c r="BT1" s="33">
        <v>46143</v>
      </c>
      <c r="BU1" s="33">
        <v>46174</v>
      </c>
      <c r="BV1" s="33">
        <v>46204</v>
      </c>
      <c r="BW1" s="33">
        <v>46235</v>
      </c>
      <c r="BX1" s="33">
        <v>46266</v>
      </c>
      <c r="BY1" s="33">
        <v>46296</v>
      </c>
      <c r="BZ1" s="33">
        <v>46327</v>
      </c>
      <c r="CA1" s="33">
        <v>46357</v>
      </c>
      <c r="CB1" s="34" t="s">
        <v>12</v>
      </c>
    </row>
    <row r="2" spans="1:80" x14ac:dyDescent="0.25">
      <c r="O2" s="20"/>
      <c r="AB2" s="20"/>
      <c r="AO2" s="15"/>
      <c r="BB2" s="15"/>
      <c r="BO2" s="15"/>
      <c r="CB2" s="15"/>
    </row>
    <row r="3" spans="1:80" x14ac:dyDescent="0.25">
      <c r="A3" t="s">
        <v>1</v>
      </c>
      <c r="C3" s="3">
        <f>'Pricing Likely-Conservative'!B3</f>
        <v>0</v>
      </c>
      <c r="D3" s="3">
        <f>'Pricing Likely-Conservative'!C3</f>
        <v>0</v>
      </c>
      <c r="E3" s="3">
        <f>'Pricing Likely-Conservative'!D3</f>
        <v>0</v>
      </c>
      <c r="F3" s="3">
        <f>'Pricing Likely-Conservative'!E3</f>
        <v>0</v>
      </c>
      <c r="G3" s="3">
        <f>'Pricing Likely-Conservative'!F3</f>
        <v>0</v>
      </c>
      <c r="H3" s="3">
        <f>'Pricing Likely-Conservative'!G3</f>
        <v>0</v>
      </c>
      <c r="I3" s="3">
        <f>'Pricing Likely-Conservative'!H3</f>
        <v>0</v>
      </c>
      <c r="J3" s="3">
        <f>'Pricing Likely-Conservative'!I3</f>
        <v>0</v>
      </c>
      <c r="K3" s="3">
        <f>'Pricing Likely-Conservative'!J3</f>
        <v>0</v>
      </c>
      <c r="L3" s="3">
        <f>'Pricing Likely-Conservative'!K3</f>
        <v>0</v>
      </c>
      <c r="M3" s="3">
        <f>'Pricing Likely-Conservative'!L3</f>
        <v>0</v>
      </c>
      <c r="N3" s="3">
        <f>'Pricing Likely-Conservative'!M3</f>
        <v>0</v>
      </c>
      <c r="O3" s="21">
        <f>SUM(C3:N3)</f>
        <v>0</v>
      </c>
      <c r="P3" s="3">
        <f>'Pricing Likely-Conservative'!O3</f>
        <v>13000.000000000002</v>
      </c>
      <c r="Q3" s="3">
        <f>'Pricing Likely-Conservative'!P3</f>
        <v>26000.000000000004</v>
      </c>
      <c r="R3" s="3">
        <f>'Pricing Likely-Conservative'!Q3</f>
        <v>39000</v>
      </c>
      <c r="S3" s="3">
        <f>'Pricing Likely-Conservative'!R3</f>
        <v>52000.000000000007</v>
      </c>
      <c r="T3" s="3">
        <f>'Pricing Likely-Conservative'!S3</f>
        <v>65000</v>
      </c>
      <c r="U3" s="3">
        <f>'Pricing Likely-Conservative'!T3</f>
        <v>78000</v>
      </c>
      <c r="V3" s="3">
        <f>'Pricing Likely-Conservative'!U3</f>
        <v>78000</v>
      </c>
      <c r="W3" s="3">
        <f>'Pricing Likely-Conservative'!V3</f>
        <v>78000</v>
      </c>
      <c r="X3" s="3">
        <f>'Pricing Likely-Conservative'!W3</f>
        <v>117000</v>
      </c>
      <c r="Y3" s="3">
        <f>'Pricing Likely-Conservative'!X3</f>
        <v>123500</v>
      </c>
      <c r="Z3" s="3">
        <f>'Pricing Likely-Conservative'!Y3</f>
        <v>130000</v>
      </c>
      <c r="AA3" s="3">
        <f>'Pricing Likely-Conservative'!Z3</f>
        <v>149500</v>
      </c>
      <c r="AB3" s="25">
        <f>SUM(P3:AA3)</f>
        <v>949000</v>
      </c>
      <c r="AC3" s="3">
        <f>'Pricing Likely-Conservative'!AB3</f>
        <v>187633.33333333337</v>
      </c>
      <c r="AD3" s="3">
        <f>'Pricing Likely-Conservative'!AC3</f>
        <v>214933.33333333331</v>
      </c>
      <c r="AE3" s="3">
        <f>'Pricing Likely-Conservative'!AD3</f>
        <v>236600</v>
      </c>
      <c r="AF3" s="3">
        <f>'Pricing Likely-Conservative'!AE3</f>
        <v>244400</v>
      </c>
      <c r="AG3" s="3">
        <f>'Pricing Likely-Conservative'!AF3</f>
        <v>265200</v>
      </c>
      <c r="AH3" s="3">
        <f>'Pricing Likely-Conservative'!AG3</f>
        <v>273866.66666666669</v>
      </c>
      <c r="AI3" s="3">
        <f>'Pricing Likely-Conservative'!AH3</f>
        <v>289033.33333333337</v>
      </c>
      <c r="AJ3" s="3">
        <f>'Pricing Likely-Conservative'!AI3</f>
        <v>295533.33333333337</v>
      </c>
      <c r="AK3" s="3">
        <f>'Pricing Likely-Conservative'!AJ3</f>
        <v>310700</v>
      </c>
      <c r="AL3" s="3">
        <f>'Pricing Likely-Conservative'!AK3</f>
        <v>338000</v>
      </c>
      <c r="AM3" s="3">
        <f>'Pricing Likely-Conservative'!AL3</f>
        <v>338000</v>
      </c>
      <c r="AN3" s="3">
        <f>'Pricing Likely-Conservative'!AM3</f>
        <v>346666.66666666669</v>
      </c>
      <c r="AO3" s="19">
        <f>SUM(AC3:AN3)</f>
        <v>3340566.666666667</v>
      </c>
      <c r="AP3" s="3">
        <f>'Pricing Likely-Conservative'!AO3</f>
        <v>373966.66666666669</v>
      </c>
      <c r="AQ3" s="3">
        <f>'Pricing Likely-Conservative'!AP3</f>
        <v>380466.66666666669</v>
      </c>
      <c r="AR3" s="3">
        <f>'Pricing Likely-Conservative'!AQ3</f>
        <v>386966.66666666669</v>
      </c>
      <c r="AS3" s="3">
        <f>'Pricing Likely-Conservative'!AR3</f>
        <v>393466.66666666669</v>
      </c>
      <c r="AT3" s="3">
        <f>'Pricing Likely-Conservative'!AS3</f>
        <v>409933.33333333331</v>
      </c>
      <c r="AU3" s="3">
        <f>'Pricing Likely-Conservative'!AT3</f>
        <v>416433.33333333331</v>
      </c>
      <c r="AV3" s="3">
        <f>'Pricing Likely-Conservative'!AU3</f>
        <v>429433.33333333331</v>
      </c>
      <c r="AW3" s="3">
        <f>'Pricing Likely-Conservative'!AV3</f>
        <v>459766.66666666663</v>
      </c>
      <c r="AX3" s="3">
        <f>'Pricing Likely-Conservative'!AW3</f>
        <v>472766.66666666663</v>
      </c>
      <c r="AY3" s="3">
        <f>'Pricing Likely-Conservative'!AX3</f>
        <v>487445.83333333331</v>
      </c>
      <c r="AZ3" s="3">
        <f>'Pricing Likely-Conservative'!AY3</f>
        <v>503695.83333333331</v>
      </c>
      <c r="BA3" s="3">
        <f>'Pricing Likely-Conservative'!AZ3</f>
        <v>524279.16666666669</v>
      </c>
      <c r="BB3" s="19">
        <f>SUM(AP3:BA3)</f>
        <v>5238620.833333333</v>
      </c>
      <c r="BC3" s="3">
        <f>'Pricing Likely-Conservative'!BB3</f>
        <v>566529.16666666663</v>
      </c>
      <c r="BD3" s="3">
        <f>'Pricing Likely-Conservative'!BC3</f>
        <v>589116.66666666663</v>
      </c>
      <c r="BE3" s="3">
        <f>'Pricing Likely-Conservative'!BD3</f>
        <v>605366.66666666663</v>
      </c>
      <c r="BF3" s="3">
        <f>'Pricing Likely-Conservative'!BE3</f>
        <v>621616.66666666663</v>
      </c>
      <c r="BG3" s="3">
        <f>'Pricing Likely-Conservative'!BF3</f>
        <v>642200</v>
      </c>
      <c r="BH3" s="3">
        <f>'Pricing Likely-Conservative'!BG3</f>
        <v>693333.33333333337</v>
      </c>
      <c r="BI3" s="3">
        <f>'Pricing Likely-Conservative'!BH3</f>
        <v>725833.33333333337</v>
      </c>
      <c r="BJ3" s="3">
        <f>'Pricing Likely-Conservative'!BI3</f>
        <v>758333.33333333337</v>
      </c>
      <c r="BK3" s="3">
        <f>'Pricing Likely-Conservative'!BJ3</f>
        <v>800800</v>
      </c>
      <c r="BL3" s="3">
        <f>'Pricing Likely-Conservative'!BK3</f>
        <v>846300</v>
      </c>
      <c r="BM3" s="3">
        <f>'Pricing Likely-Conservative'!BL3</f>
        <v>878800</v>
      </c>
      <c r="BN3" s="3">
        <f>'Pricing Likely-Conservative'!BM3</f>
        <v>878800</v>
      </c>
      <c r="BO3" s="19">
        <f>SUM(BC3:BN3)</f>
        <v>8607029.166666666</v>
      </c>
      <c r="BP3" s="3">
        <f>'Pricing Likely-Conservative'!BO3</f>
        <v>953766.66666666663</v>
      </c>
      <c r="BQ3" s="3">
        <f>'Pricing Likely-Conservative'!BP3</f>
        <v>970016.66666666663</v>
      </c>
      <c r="BR3" s="3">
        <f>'Pricing Likely-Conservative'!BQ3</f>
        <v>970016.66666666663</v>
      </c>
      <c r="BS3" s="3">
        <f>'Pricing Likely-Conservative'!BR3</f>
        <v>986266.66666666663</v>
      </c>
      <c r="BT3" s="3">
        <f>'Pricing Likely-Conservative'!BS3</f>
        <v>996233.33333333337</v>
      </c>
      <c r="BU3" s="3">
        <f>'Pricing Likely-Conservative'!BT3</f>
        <v>1044983.3333333334</v>
      </c>
      <c r="BV3" s="3">
        <f>'Pricing Likely-Conservative'!BU3</f>
        <v>1044983.3333333334</v>
      </c>
      <c r="BW3" s="3">
        <f>'Pricing Likely-Conservative'!BV3</f>
        <v>1066866.6666666665</v>
      </c>
      <c r="BX3" s="3">
        <f>'Pricing Likely-Conservative'!BW3</f>
        <v>1115616.6666666665</v>
      </c>
      <c r="BY3" s="3">
        <f>'Pricing Likely-Conservative'!BX3</f>
        <v>1124283.3333333333</v>
      </c>
      <c r="BZ3" s="3">
        <f>'Pricing Likely-Conservative'!BY3</f>
        <v>1146166.6666666667</v>
      </c>
      <c r="CA3" s="3">
        <f>'Pricing Likely-Conservative'!BZ3</f>
        <v>1146166.6666666667</v>
      </c>
      <c r="CB3" s="19">
        <f>SUM(BP3:CA3)</f>
        <v>12565366.666666664</v>
      </c>
    </row>
    <row r="4" spans="1:80" s="12" customFormat="1" x14ac:dyDescent="0.25">
      <c r="A4" s="12" t="s">
        <v>0</v>
      </c>
      <c r="C4" s="13">
        <f>'Pricing Likely-Conservative'!B4</f>
        <v>0</v>
      </c>
      <c r="D4" s="13">
        <f>'Pricing Likely-Conservative'!C4</f>
        <v>0</v>
      </c>
      <c r="E4" s="13">
        <f>'Pricing Likely-Conservative'!D4</f>
        <v>0</v>
      </c>
      <c r="F4" s="13">
        <f>'Pricing Likely-Conservative'!E4</f>
        <v>0</v>
      </c>
      <c r="G4" s="13">
        <f>'Pricing Likely-Conservative'!F4</f>
        <v>0</v>
      </c>
      <c r="H4" s="13">
        <f>'Pricing Likely-Conservative'!G4</f>
        <v>0</v>
      </c>
      <c r="I4" s="13">
        <f>'Pricing Likely-Conservative'!H4</f>
        <v>0</v>
      </c>
      <c r="J4" s="13">
        <f>'Pricing Likely-Conservative'!I4</f>
        <v>0</v>
      </c>
      <c r="K4" s="13">
        <f>'Pricing Likely-Conservative'!J4</f>
        <v>0</v>
      </c>
      <c r="L4" s="13">
        <f>'Pricing Likely-Conservative'!K4</f>
        <v>0</v>
      </c>
      <c r="M4" s="13">
        <f>'Pricing Likely-Conservative'!L4</f>
        <v>0</v>
      </c>
      <c r="N4" s="13">
        <f>'Pricing Likely-Conservative'!M4</f>
        <v>0</v>
      </c>
      <c r="O4" s="22">
        <f t="shared" ref="O4:O16" si="0">SUM(C4:N4)</f>
        <v>0</v>
      </c>
      <c r="P4" s="13">
        <f>'Pricing Likely-Conservative'!O4</f>
        <v>8666.6666666666679</v>
      </c>
      <c r="Q4" s="13">
        <f>'Pricing Likely-Conservative'!P4</f>
        <v>17333.333333333336</v>
      </c>
      <c r="R4" s="13">
        <f>'Pricing Likely-Conservative'!Q4</f>
        <v>26000</v>
      </c>
      <c r="S4" s="13">
        <f>'Pricing Likely-Conservative'!R4</f>
        <v>34666.666666666672</v>
      </c>
      <c r="T4" s="13">
        <f>'Pricing Likely-Conservative'!S4</f>
        <v>43333.333333333336</v>
      </c>
      <c r="U4" s="13">
        <f>'Pricing Likely-Conservative'!T4</f>
        <v>52000</v>
      </c>
      <c r="V4" s="13">
        <f>'Pricing Likely-Conservative'!U4</f>
        <v>52000</v>
      </c>
      <c r="W4" s="13">
        <f>'Pricing Likely-Conservative'!V4</f>
        <v>52000</v>
      </c>
      <c r="X4" s="13">
        <f>'Pricing Likely-Conservative'!W4</f>
        <v>78000</v>
      </c>
      <c r="Y4" s="13">
        <f>'Pricing Likely-Conservative'!X4</f>
        <v>82333.333333333343</v>
      </c>
      <c r="Z4" s="13">
        <f>'Pricing Likely-Conservative'!Y4</f>
        <v>86666.666666666672</v>
      </c>
      <c r="AA4" s="13">
        <f>'Pricing Likely-Conservative'!Z4</f>
        <v>99666.666666666686</v>
      </c>
      <c r="AB4" s="22">
        <f>SUM(P4:AA4)</f>
        <v>632666.66666666674</v>
      </c>
      <c r="AC4" s="13">
        <f>'Pricing Likely-Conservative'!AB4</f>
        <v>126966.66666666669</v>
      </c>
      <c r="AD4" s="13">
        <f>'Pricing Likely-Conservative'!AC4</f>
        <v>145058.33333333331</v>
      </c>
      <c r="AE4" s="13">
        <f>'Pricing Likely-Conservative'!AD4</f>
        <v>159683.33333333334</v>
      </c>
      <c r="AF4" s="13">
        <f>'Pricing Likely-Conservative'!AE4</f>
        <v>164775</v>
      </c>
      <c r="AG4" s="13">
        <f>'Pricing Likely-Conservative'!AF4</f>
        <v>178533.33333333334</v>
      </c>
      <c r="AH4" s="13">
        <f>'Pricing Likely-Conservative'!AG4</f>
        <v>184491.66666666666</v>
      </c>
      <c r="AI4" s="13">
        <f>'Pricing Likely-Conservative'!AH4</f>
        <v>194783.33333333334</v>
      </c>
      <c r="AJ4" s="13">
        <f>'Pricing Likely-Conservative'!AI4</f>
        <v>199116.66666666666</v>
      </c>
      <c r="AK4" s="13">
        <f>'Pricing Likely-Conservative'!AJ4</f>
        <v>209408.33333333334</v>
      </c>
      <c r="AL4" s="13">
        <f>'Pricing Likely-Conservative'!AK4</f>
        <v>227500.00000000003</v>
      </c>
      <c r="AM4" s="13">
        <f>'Pricing Likely-Conservative'!AL4</f>
        <v>227500.00000000003</v>
      </c>
      <c r="AN4" s="13">
        <f>'Pricing Likely-Conservative'!AM4</f>
        <v>233458.33333333334</v>
      </c>
      <c r="AO4" s="32">
        <f>SUM(AC4:AN4)</f>
        <v>2251275</v>
      </c>
      <c r="AP4" s="13">
        <f>'Pricing Likely-Conservative'!AO4</f>
        <v>251550</v>
      </c>
      <c r="AQ4" s="13">
        <f>'Pricing Likely-Conservative'!AP4</f>
        <v>255883.33333333334</v>
      </c>
      <c r="AR4" s="13">
        <f>'Pricing Likely-Conservative'!AQ4</f>
        <v>260216.66666666669</v>
      </c>
      <c r="AS4" s="13">
        <f>'Pricing Likely-Conservative'!AR4</f>
        <v>264550</v>
      </c>
      <c r="AT4" s="13">
        <f>'Pricing Likely-Conservative'!AS4</f>
        <v>275600</v>
      </c>
      <c r="AU4" s="13">
        <f>'Pricing Likely-Conservative'!AT4</f>
        <v>279933.33333333337</v>
      </c>
      <c r="AV4" s="13">
        <f>'Pricing Likely-Conservative'!AU4</f>
        <v>288600</v>
      </c>
      <c r="AW4" s="13">
        <f>'Pricing Likely-Conservative'!AV4</f>
        <v>309183.33333333337</v>
      </c>
      <c r="AX4" s="13">
        <f>'Pricing Likely-Conservative'!AW4</f>
        <v>317850.00000000006</v>
      </c>
      <c r="AY4" s="13">
        <f>'Pricing Likely-Conservative'!AX4</f>
        <v>327383.33333333337</v>
      </c>
      <c r="AZ4" s="13">
        <f>'Pricing Likely-Conservative'!AY4</f>
        <v>338216.66666666669</v>
      </c>
      <c r="BA4" s="13">
        <f>'Pricing Likely-Conservative'!AZ4</f>
        <v>352300</v>
      </c>
      <c r="BB4" s="32">
        <f>SUM(AP4:BA4)</f>
        <v>3521266.666666667</v>
      </c>
      <c r="BC4" s="13">
        <f>'Pricing Likely-Conservative'!BB4</f>
        <v>380466.66666666669</v>
      </c>
      <c r="BD4" s="13">
        <f>'Pricing Likely-Conservative'!BC4</f>
        <v>395200</v>
      </c>
      <c r="BE4" s="13">
        <f>'Pricing Likely-Conservative'!BD4</f>
        <v>406033.33333333337</v>
      </c>
      <c r="BF4" s="13">
        <f>'Pricing Likely-Conservative'!BE4</f>
        <v>416866.66666666669</v>
      </c>
      <c r="BG4" s="13">
        <f>'Pricing Likely-Conservative'!BF4</f>
        <v>430950</v>
      </c>
      <c r="BH4" s="13">
        <f>'Pricing Likely-Conservative'!BG4</f>
        <v>464750.00000000006</v>
      </c>
      <c r="BI4" s="13">
        <f>'Pricing Likely-Conservative'!BH4</f>
        <v>486416.66666666669</v>
      </c>
      <c r="BJ4" s="13">
        <f>'Pricing Likely-Conservative'!BI4</f>
        <v>508083.33333333337</v>
      </c>
      <c r="BK4" s="13">
        <f>'Pricing Likely-Conservative'!BJ4</f>
        <v>536466.66666666674</v>
      </c>
      <c r="BL4" s="13">
        <f>'Pricing Likely-Conservative'!BK4</f>
        <v>566800.00000000012</v>
      </c>
      <c r="BM4" s="13">
        <f>'Pricing Likely-Conservative'!BL4</f>
        <v>588466.66666666674</v>
      </c>
      <c r="BN4" s="13">
        <f>'Pricing Likely-Conservative'!BM4</f>
        <v>588466.66666666674</v>
      </c>
      <c r="BO4" s="32">
        <f>SUM(BC4:BN4)</f>
        <v>5768966.6666666679</v>
      </c>
      <c r="BP4" s="13">
        <f>'Pricing Likely-Conservative'!BO4</f>
        <v>638516.66666666674</v>
      </c>
      <c r="BQ4" s="13">
        <f>'Pricing Likely-Conservative'!BP4</f>
        <v>649350</v>
      </c>
      <c r="BR4" s="13">
        <f>'Pricing Likely-Conservative'!BQ4</f>
        <v>649350</v>
      </c>
      <c r="BS4" s="13">
        <f>'Pricing Likely-Conservative'!BR4</f>
        <v>660183.33333333337</v>
      </c>
      <c r="BT4" s="13">
        <f>'Pricing Likely-Conservative'!BS4</f>
        <v>666900</v>
      </c>
      <c r="BU4" s="13">
        <f>'Pricing Likely-Conservative'!BT4</f>
        <v>699400</v>
      </c>
      <c r="BV4" s="13">
        <f>'Pricing Likely-Conservative'!BU4</f>
        <v>699400</v>
      </c>
      <c r="BW4" s="13">
        <f>'Pricing Likely-Conservative'!BV4</f>
        <v>713700.00000000012</v>
      </c>
      <c r="BX4" s="13">
        <f>'Pricing Likely-Conservative'!BW4</f>
        <v>746200.00000000012</v>
      </c>
      <c r="BY4" s="13">
        <f>'Pricing Likely-Conservative'!BX4</f>
        <v>752700.00000000012</v>
      </c>
      <c r="BZ4" s="13">
        <f>'Pricing Likely-Conservative'!BY4</f>
        <v>767000</v>
      </c>
      <c r="CA4" s="13">
        <f>'Pricing Likely-Conservative'!BZ4</f>
        <v>767000</v>
      </c>
      <c r="CB4" s="32">
        <f>SUM(BP4:CA4)</f>
        <v>8409700</v>
      </c>
    </row>
    <row r="5" spans="1:80" x14ac:dyDescent="0.25">
      <c r="A5" s="12" t="s">
        <v>76</v>
      </c>
      <c r="B5" s="12"/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2">
        <f>SUM(C5:N5)</f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22"/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32">
        <f>SUM(AC5:AN5)</f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32">
        <f>SUM(AP5:BA5)</f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32">
        <f>SUM(BC5:BN5)</f>
        <v>0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  <c r="BU5" s="13">
        <v>0</v>
      </c>
      <c r="BV5" s="13">
        <v>0</v>
      </c>
      <c r="BW5" s="13">
        <v>0</v>
      </c>
      <c r="BX5" s="13">
        <v>0</v>
      </c>
      <c r="BY5" s="13">
        <v>0</v>
      </c>
      <c r="BZ5" s="13">
        <v>0</v>
      </c>
      <c r="CA5" s="13">
        <v>0</v>
      </c>
      <c r="CB5" s="32">
        <f>SUM(BP5:CA5)</f>
        <v>0</v>
      </c>
    </row>
    <row r="6" spans="1:80" x14ac:dyDescent="0.25">
      <c r="A6" s="1" t="s">
        <v>3</v>
      </c>
      <c r="B6" s="1"/>
      <c r="C6" s="3">
        <f>C3-C4+C5</f>
        <v>0</v>
      </c>
      <c r="D6" s="3">
        <f t="shared" ref="D6:P6" si="1">D3-D4+D5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21">
        <f>O3-O4+O5</f>
        <v>0</v>
      </c>
      <c r="P6" s="3">
        <f t="shared" si="1"/>
        <v>4333.3333333333339</v>
      </c>
      <c r="Q6" s="3">
        <f t="shared" ref="Q6" si="2">Q3-Q4+Q5</f>
        <v>8666.6666666666679</v>
      </c>
      <c r="R6" s="3">
        <f t="shared" ref="R6" si="3">R3-R4+R5</f>
        <v>13000</v>
      </c>
      <c r="S6" s="3">
        <f t="shared" ref="S6" si="4">S3-S4+S5</f>
        <v>17333.333333333336</v>
      </c>
      <c r="T6" s="3">
        <f t="shared" ref="T6" si="5">T3-T4+T5</f>
        <v>21666.666666666664</v>
      </c>
      <c r="U6" s="3">
        <f t="shared" ref="U6" si="6">U3-U4+U5</f>
        <v>26000</v>
      </c>
      <c r="V6" s="3">
        <f t="shared" ref="V6" si="7">V3-V4+V5</f>
        <v>26000</v>
      </c>
      <c r="W6" s="3">
        <f t="shared" ref="W6" si="8">W3-W4+W5</f>
        <v>26000</v>
      </c>
      <c r="X6" s="3">
        <f t="shared" ref="X6" si="9">X3-X4+X5</f>
        <v>39000</v>
      </c>
      <c r="Y6" s="3">
        <f t="shared" ref="Y6" si="10">Y3-Y4+Y5</f>
        <v>41166.666666666657</v>
      </c>
      <c r="Z6" s="3">
        <f t="shared" ref="Z6" si="11">Z3-Z4+Z5</f>
        <v>43333.333333333328</v>
      </c>
      <c r="AA6" s="3">
        <f t="shared" ref="AA6:AC6" si="12">AA3-AA4+AA5</f>
        <v>49833.333333333314</v>
      </c>
      <c r="AB6" s="25">
        <f>SUM(P6:AA6)</f>
        <v>316333.33333333331</v>
      </c>
      <c r="AC6" s="3">
        <f t="shared" si="12"/>
        <v>60666.666666666686</v>
      </c>
      <c r="AD6" s="3">
        <f t="shared" ref="AD6" si="13">AD3-AD4+AD5</f>
        <v>69875</v>
      </c>
      <c r="AE6" s="3">
        <f t="shared" ref="AE6" si="14">AE3-AE4+AE5</f>
        <v>76916.666666666657</v>
      </c>
      <c r="AF6" s="3">
        <f t="shared" ref="AF6" si="15">AF3-AF4+AF5</f>
        <v>79625</v>
      </c>
      <c r="AG6" s="3">
        <f t="shared" ref="AG6" si="16">AG3-AG4+AG5</f>
        <v>86666.666666666657</v>
      </c>
      <c r="AH6" s="3">
        <f t="shared" ref="AH6" si="17">AH3-AH4+AH5</f>
        <v>89375.000000000029</v>
      </c>
      <c r="AI6" s="3">
        <f t="shared" ref="AI6" si="18">AI3-AI4+AI5</f>
        <v>94250.000000000029</v>
      </c>
      <c r="AJ6" s="3">
        <f t="shared" ref="AJ6" si="19">AJ3-AJ4+AJ5</f>
        <v>96416.666666666715</v>
      </c>
      <c r="AK6" s="3">
        <f t="shared" ref="AK6" si="20">AK3-AK4+AK5</f>
        <v>101291.66666666666</v>
      </c>
      <c r="AL6" s="3">
        <f t="shared" ref="AL6" si="21">AL3-AL4+AL5</f>
        <v>110499.99999999997</v>
      </c>
      <c r="AM6" s="3">
        <f t="shared" ref="AM6" si="22">AM3-AM4+AM5</f>
        <v>110499.99999999997</v>
      </c>
      <c r="AN6" s="3">
        <f t="shared" ref="AN6:AP6" si="23">AN3-AN4+AN5</f>
        <v>113208.33333333334</v>
      </c>
      <c r="AO6" s="16">
        <f>AO3-AO4+AO5</f>
        <v>1089291.666666667</v>
      </c>
      <c r="AP6" s="3">
        <f t="shared" si="23"/>
        <v>122416.66666666669</v>
      </c>
      <c r="AQ6" s="3">
        <f t="shared" ref="AQ6" si="24">AQ3-AQ4+AQ5</f>
        <v>124583.33333333334</v>
      </c>
      <c r="AR6" s="3">
        <f t="shared" ref="AR6" si="25">AR3-AR4+AR5</f>
        <v>126750</v>
      </c>
      <c r="AS6" s="3">
        <f t="shared" ref="AS6" si="26">AS3-AS4+AS5</f>
        <v>128916.66666666669</v>
      </c>
      <c r="AT6" s="3">
        <f t="shared" ref="AT6" si="27">AT3-AT4+AT5</f>
        <v>134333.33333333331</v>
      </c>
      <c r="AU6" s="3">
        <f t="shared" ref="AU6" si="28">AU3-AU4+AU5</f>
        <v>136499.99999999994</v>
      </c>
      <c r="AV6" s="3">
        <f t="shared" ref="AV6" si="29">AV3-AV4+AV5</f>
        <v>140833.33333333331</v>
      </c>
      <c r="AW6" s="3">
        <f t="shared" ref="AW6" si="30">AW3-AW4+AW5</f>
        <v>150583.33333333326</v>
      </c>
      <c r="AX6" s="3">
        <f t="shared" ref="AX6" si="31">AX3-AX4+AX5</f>
        <v>154916.66666666657</v>
      </c>
      <c r="AY6" s="3">
        <f t="shared" ref="AY6" si="32">AY3-AY4+AY5</f>
        <v>160062.49999999994</v>
      </c>
      <c r="AZ6" s="3">
        <f t="shared" ref="AZ6" si="33">AZ3-AZ4+AZ5</f>
        <v>165479.16666666663</v>
      </c>
      <c r="BA6" s="3">
        <f t="shared" ref="BA6:BC6" si="34">BA3-BA4+BA5</f>
        <v>171979.16666666669</v>
      </c>
      <c r="BB6" s="16">
        <f>BB3-BB4+BB5</f>
        <v>1717354.166666666</v>
      </c>
      <c r="BC6" s="3">
        <f t="shared" si="34"/>
        <v>186062.49999999994</v>
      </c>
      <c r="BD6" s="3">
        <f t="shared" ref="BD6" si="35">BD3-BD4+BD5</f>
        <v>193916.66666666663</v>
      </c>
      <c r="BE6" s="3">
        <f t="shared" ref="BE6" si="36">BE3-BE4+BE5</f>
        <v>199333.33333333326</v>
      </c>
      <c r="BF6" s="3">
        <f t="shared" ref="BF6" si="37">BF3-BF4+BF5</f>
        <v>204749.99999999994</v>
      </c>
      <c r="BG6" s="3">
        <f t="shared" ref="BG6" si="38">BG3-BG4+BG5</f>
        <v>211250</v>
      </c>
      <c r="BH6" s="3">
        <f t="shared" ref="BH6" si="39">BH3-BH4+BH5</f>
        <v>228583.33333333331</v>
      </c>
      <c r="BI6" s="3">
        <f t="shared" ref="BI6" si="40">BI3-BI4+BI5</f>
        <v>239416.66666666669</v>
      </c>
      <c r="BJ6" s="3">
        <f t="shared" ref="BJ6" si="41">BJ3-BJ4+BJ5</f>
        <v>250250</v>
      </c>
      <c r="BK6" s="3">
        <f t="shared" ref="BK6" si="42">BK3-BK4+BK5</f>
        <v>264333.33333333326</v>
      </c>
      <c r="BL6" s="3">
        <f t="shared" ref="BL6" si="43">BL3-BL4+BL5</f>
        <v>279499.99999999988</v>
      </c>
      <c r="BM6" s="3">
        <f t="shared" ref="BM6" si="44">BM3-BM4+BM5</f>
        <v>290333.33333333326</v>
      </c>
      <c r="BN6" s="3">
        <f t="shared" ref="BN6:BP6" si="45">BN3-BN4+BN5</f>
        <v>290333.33333333326</v>
      </c>
      <c r="BO6" s="16">
        <f>BO3-BO4+BO5</f>
        <v>2838062.4999999981</v>
      </c>
      <c r="BP6" s="3">
        <f t="shared" si="45"/>
        <v>315249.99999999988</v>
      </c>
      <c r="BQ6" s="3">
        <f t="shared" ref="BQ6" si="46">BQ3-BQ4+BQ5</f>
        <v>320666.66666666663</v>
      </c>
      <c r="BR6" s="3">
        <f t="shared" ref="BR6" si="47">BR3-BR4+BR5</f>
        <v>320666.66666666663</v>
      </c>
      <c r="BS6" s="3">
        <f t="shared" ref="BS6" si="48">BS3-BS4+BS5</f>
        <v>326083.33333333326</v>
      </c>
      <c r="BT6" s="3">
        <f t="shared" ref="BT6" si="49">BT3-BT4+BT5</f>
        <v>329333.33333333337</v>
      </c>
      <c r="BU6" s="3">
        <f t="shared" ref="BU6" si="50">BU3-BU4+BU5</f>
        <v>345583.33333333337</v>
      </c>
      <c r="BV6" s="3">
        <f t="shared" ref="BV6" si="51">BV3-BV4+BV5</f>
        <v>345583.33333333337</v>
      </c>
      <c r="BW6" s="3">
        <f t="shared" ref="BW6" si="52">BW3-BW4+BW5</f>
        <v>353166.6666666664</v>
      </c>
      <c r="BX6" s="3">
        <f t="shared" ref="BX6" si="53">BX3-BX4+BX5</f>
        <v>369416.6666666664</v>
      </c>
      <c r="BY6" s="3">
        <f t="shared" ref="BY6" si="54">BY3-BY4+BY5</f>
        <v>371583.33333333314</v>
      </c>
      <c r="BZ6" s="3">
        <f t="shared" ref="BZ6" si="55">BZ3-BZ4+BZ5</f>
        <v>379166.66666666674</v>
      </c>
      <c r="CA6" s="3">
        <f t="shared" ref="CA6" si="56">CA3-CA4+CA5</f>
        <v>379166.66666666674</v>
      </c>
      <c r="CB6" s="16">
        <f>CB3-CB4+CB5</f>
        <v>4155666.6666666642</v>
      </c>
    </row>
    <row r="7" spans="1:80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1">
        <f t="shared" si="0"/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0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5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5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15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15"/>
    </row>
    <row r="8" spans="1:80" x14ac:dyDescent="0.25">
      <c r="A8" t="s">
        <v>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1">
        <f t="shared" si="0"/>
        <v>0</v>
      </c>
      <c r="P8" s="3">
        <v>5000</v>
      </c>
      <c r="Q8" s="3">
        <v>5000</v>
      </c>
      <c r="R8" s="3">
        <v>5000</v>
      </c>
      <c r="S8" s="3">
        <v>5000</v>
      </c>
      <c r="T8" s="3">
        <v>5000</v>
      </c>
      <c r="U8" s="3">
        <v>5000</v>
      </c>
      <c r="V8" s="3">
        <v>5000</v>
      </c>
      <c r="W8" s="3">
        <v>5000</v>
      </c>
      <c r="X8" s="3">
        <v>5000</v>
      </c>
      <c r="Y8" s="3">
        <v>5000</v>
      </c>
      <c r="Z8" s="3">
        <v>5000</v>
      </c>
      <c r="AA8" s="3">
        <v>5000</v>
      </c>
      <c r="AB8" s="25">
        <f>SUM(P8:AA8)</f>
        <v>60000</v>
      </c>
      <c r="AC8" s="3">
        <v>7500</v>
      </c>
      <c r="AD8" s="3">
        <v>7500</v>
      </c>
      <c r="AE8" s="3">
        <v>7500</v>
      </c>
      <c r="AF8" s="3">
        <v>7500</v>
      </c>
      <c r="AG8" s="3">
        <v>7500</v>
      </c>
      <c r="AH8" s="3">
        <v>7500</v>
      </c>
      <c r="AI8" s="3">
        <v>7500</v>
      </c>
      <c r="AJ8" s="3">
        <v>7500</v>
      </c>
      <c r="AK8" s="3">
        <v>7500</v>
      </c>
      <c r="AL8" s="3">
        <v>7500</v>
      </c>
      <c r="AM8" s="3">
        <v>7500</v>
      </c>
      <c r="AN8" s="3">
        <v>7500</v>
      </c>
      <c r="AO8" s="19">
        <f>SUM(AC8:AN8)</f>
        <v>90000</v>
      </c>
      <c r="AP8" s="3">
        <v>10000</v>
      </c>
      <c r="AQ8" s="3">
        <v>10000</v>
      </c>
      <c r="AR8" s="3">
        <v>10000</v>
      </c>
      <c r="AS8" s="3">
        <v>10000</v>
      </c>
      <c r="AT8" s="3">
        <v>10000</v>
      </c>
      <c r="AU8" s="3">
        <v>10000</v>
      </c>
      <c r="AV8" s="3">
        <v>10000</v>
      </c>
      <c r="AW8" s="3">
        <v>10000</v>
      </c>
      <c r="AX8" s="3">
        <v>10000</v>
      </c>
      <c r="AY8" s="3">
        <v>10000</v>
      </c>
      <c r="AZ8" s="3">
        <v>10000</v>
      </c>
      <c r="BA8" s="3">
        <v>10000</v>
      </c>
      <c r="BB8" s="19">
        <f>SUM(AP8:BA8)</f>
        <v>120000</v>
      </c>
      <c r="BC8" s="3">
        <v>15000</v>
      </c>
      <c r="BD8" s="3">
        <v>15000</v>
      </c>
      <c r="BE8" s="3">
        <v>15000</v>
      </c>
      <c r="BF8" s="3">
        <v>15000</v>
      </c>
      <c r="BG8" s="3">
        <v>15000</v>
      </c>
      <c r="BH8" s="3">
        <v>15000</v>
      </c>
      <c r="BI8" s="3">
        <v>15000</v>
      </c>
      <c r="BJ8" s="3">
        <v>15000</v>
      </c>
      <c r="BK8" s="3">
        <v>15000</v>
      </c>
      <c r="BL8" s="3">
        <v>15000</v>
      </c>
      <c r="BM8" s="3">
        <v>15000</v>
      </c>
      <c r="BN8" s="3">
        <v>15000</v>
      </c>
      <c r="BO8" s="19">
        <f>SUM(BC8:BN8)</f>
        <v>180000</v>
      </c>
      <c r="BP8" s="3">
        <v>20000</v>
      </c>
      <c r="BQ8" s="3">
        <v>20000</v>
      </c>
      <c r="BR8" s="3">
        <v>20000</v>
      </c>
      <c r="BS8" s="3">
        <v>20000</v>
      </c>
      <c r="BT8" s="3">
        <v>20000</v>
      </c>
      <c r="BU8" s="3">
        <v>20000</v>
      </c>
      <c r="BV8" s="3">
        <v>20000</v>
      </c>
      <c r="BW8" s="3">
        <v>20000</v>
      </c>
      <c r="BX8" s="3">
        <v>20000</v>
      </c>
      <c r="BY8" s="3">
        <v>20000</v>
      </c>
      <c r="BZ8" s="3">
        <v>20000</v>
      </c>
      <c r="CA8" s="3">
        <v>20000</v>
      </c>
      <c r="CB8" s="19">
        <f>SUM(BP8:CA8)</f>
        <v>240000</v>
      </c>
    </row>
    <row r="9" spans="1:80" x14ac:dyDescent="0.25">
      <c r="A9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1">
        <f t="shared" si="0"/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0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5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5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15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5"/>
    </row>
    <row r="10" spans="1:80" x14ac:dyDescent="0.25">
      <c r="A10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1">
        <f t="shared" si="0"/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20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5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5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15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15"/>
    </row>
    <row r="11" spans="1:80" x14ac:dyDescent="0.25">
      <c r="A11" t="s">
        <v>6</v>
      </c>
      <c r="C11" s="3">
        <v>0</v>
      </c>
      <c r="D11" s="3">
        <v>0</v>
      </c>
      <c r="E11" s="3">
        <v>0</v>
      </c>
      <c r="F11" s="3">
        <v>100</v>
      </c>
      <c r="G11" s="3">
        <v>100</v>
      </c>
      <c r="H11" s="3">
        <v>100</v>
      </c>
      <c r="I11" s="3">
        <v>100</v>
      </c>
      <c r="J11" s="3">
        <v>100</v>
      </c>
      <c r="K11" s="3">
        <v>100</v>
      </c>
      <c r="L11" s="3">
        <v>200</v>
      </c>
      <c r="M11" s="3">
        <v>200</v>
      </c>
      <c r="N11" s="3">
        <v>200</v>
      </c>
      <c r="O11" s="21">
        <f t="shared" si="0"/>
        <v>1200</v>
      </c>
      <c r="P11" s="3">
        <v>1300</v>
      </c>
      <c r="Q11" s="3">
        <v>1400</v>
      </c>
      <c r="R11" s="3">
        <v>1500</v>
      </c>
      <c r="S11" s="3">
        <v>1600</v>
      </c>
      <c r="T11" s="3">
        <v>1700</v>
      </c>
      <c r="U11" s="3">
        <v>1800</v>
      </c>
      <c r="V11" s="3">
        <v>1900</v>
      </c>
      <c r="W11" s="3">
        <v>2000</v>
      </c>
      <c r="X11" s="3">
        <v>2000</v>
      </c>
      <c r="Y11" s="3">
        <v>2000</v>
      </c>
      <c r="Z11" s="3">
        <v>2000</v>
      </c>
      <c r="AA11" s="3">
        <v>2000</v>
      </c>
      <c r="AB11" s="25">
        <f t="shared" ref="AB11:AB17" si="57">SUM(P11:AA11)</f>
        <v>21200</v>
      </c>
      <c r="AC11" s="3">
        <v>2000</v>
      </c>
      <c r="AD11" s="3">
        <v>2000</v>
      </c>
      <c r="AE11" s="3">
        <v>2000</v>
      </c>
      <c r="AF11" s="3">
        <v>2000</v>
      </c>
      <c r="AG11" s="3">
        <v>2000</v>
      </c>
      <c r="AH11" s="3">
        <v>2000</v>
      </c>
      <c r="AI11" s="3">
        <v>2000</v>
      </c>
      <c r="AJ11" s="3">
        <v>2000</v>
      </c>
      <c r="AK11" s="3">
        <v>2000</v>
      </c>
      <c r="AL11" s="3">
        <v>2000</v>
      </c>
      <c r="AM11" s="3">
        <v>2000</v>
      </c>
      <c r="AN11" s="3">
        <v>2000</v>
      </c>
      <c r="AO11" s="19">
        <f t="shared" ref="AO11:AO18" si="58">SUM(AC11:AN11)</f>
        <v>24000</v>
      </c>
      <c r="AP11" s="3">
        <v>2000</v>
      </c>
      <c r="AQ11" s="3">
        <v>2000</v>
      </c>
      <c r="AR11" s="3">
        <v>2000</v>
      </c>
      <c r="AS11" s="3">
        <v>2000</v>
      </c>
      <c r="AT11" s="3">
        <v>2000</v>
      </c>
      <c r="AU11" s="3">
        <v>2000</v>
      </c>
      <c r="AV11" s="3">
        <v>2000</v>
      </c>
      <c r="AW11" s="3">
        <v>2000</v>
      </c>
      <c r="AX11" s="3">
        <v>2000</v>
      </c>
      <c r="AY11" s="3">
        <v>2000</v>
      </c>
      <c r="AZ11" s="3">
        <v>2000</v>
      </c>
      <c r="BA11" s="3">
        <v>2000</v>
      </c>
      <c r="BB11" s="19">
        <f t="shared" ref="BB11:BB13" si="59">SUM(AP11:BA11)</f>
        <v>24000</v>
      </c>
      <c r="BC11" s="3">
        <v>2000</v>
      </c>
      <c r="BD11" s="3">
        <v>2000</v>
      </c>
      <c r="BE11" s="3">
        <v>2000</v>
      </c>
      <c r="BF11" s="3">
        <v>2000</v>
      </c>
      <c r="BG11" s="3">
        <v>2000</v>
      </c>
      <c r="BH11" s="3">
        <v>2000</v>
      </c>
      <c r="BI11" s="3">
        <v>2000</v>
      </c>
      <c r="BJ11" s="3">
        <v>2000</v>
      </c>
      <c r="BK11" s="3">
        <v>2000</v>
      </c>
      <c r="BL11" s="3">
        <v>2000</v>
      </c>
      <c r="BM11" s="3">
        <v>2000</v>
      </c>
      <c r="BN11" s="3">
        <v>2000</v>
      </c>
      <c r="BO11" s="19">
        <f t="shared" ref="BO11:BO13" si="60">SUM(BC11:BN11)</f>
        <v>24000</v>
      </c>
      <c r="BP11" s="3">
        <v>2000</v>
      </c>
      <c r="BQ11" s="3">
        <v>2000</v>
      </c>
      <c r="BR11" s="3">
        <v>2000</v>
      </c>
      <c r="BS11" s="3">
        <v>2000</v>
      </c>
      <c r="BT11" s="3">
        <v>2000</v>
      </c>
      <c r="BU11" s="3">
        <v>2000</v>
      </c>
      <c r="BV11" s="3">
        <v>2000</v>
      </c>
      <c r="BW11" s="3">
        <v>2000</v>
      </c>
      <c r="BX11" s="3">
        <v>2000</v>
      </c>
      <c r="BY11" s="3">
        <v>2000</v>
      </c>
      <c r="BZ11" s="3">
        <v>2000</v>
      </c>
      <c r="CA11" s="3">
        <v>2000</v>
      </c>
      <c r="CB11" s="19">
        <f t="shared" ref="CB11:CB13" si="61">SUM(BP11:CA11)</f>
        <v>24000</v>
      </c>
    </row>
    <row r="12" spans="1:80" x14ac:dyDescent="0.25">
      <c r="A1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21">
        <f t="shared" si="0"/>
        <v>0</v>
      </c>
      <c r="P12" s="3">
        <v>1000</v>
      </c>
      <c r="Q12" s="3">
        <v>1000</v>
      </c>
      <c r="R12" s="3">
        <v>1000</v>
      </c>
      <c r="S12" s="3">
        <v>1000</v>
      </c>
      <c r="T12" s="3">
        <v>1000</v>
      </c>
      <c r="U12" s="3">
        <v>1000</v>
      </c>
      <c r="V12" s="3">
        <v>1000</v>
      </c>
      <c r="W12" s="3">
        <v>1000</v>
      </c>
      <c r="X12" s="3">
        <v>1000</v>
      </c>
      <c r="Y12" s="3">
        <v>1000</v>
      </c>
      <c r="Z12" s="3">
        <v>1000</v>
      </c>
      <c r="AA12" s="3">
        <v>1000</v>
      </c>
      <c r="AB12" s="25">
        <f t="shared" si="57"/>
        <v>12000</v>
      </c>
      <c r="AC12" s="3">
        <v>1000</v>
      </c>
      <c r="AD12" s="3">
        <v>1000</v>
      </c>
      <c r="AE12" s="3">
        <v>1000</v>
      </c>
      <c r="AF12" s="3">
        <v>1000</v>
      </c>
      <c r="AG12" s="3">
        <v>1000</v>
      </c>
      <c r="AH12" s="3">
        <v>1000</v>
      </c>
      <c r="AI12" s="3">
        <v>1000</v>
      </c>
      <c r="AJ12" s="3">
        <v>1000</v>
      </c>
      <c r="AK12" s="3">
        <v>1000</v>
      </c>
      <c r="AL12" s="3">
        <v>1000</v>
      </c>
      <c r="AM12" s="3">
        <v>1000</v>
      </c>
      <c r="AN12" s="3">
        <v>1000</v>
      </c>
      <c r="AO12" s="19">
        <f t="shared" si="58"/>
        <v>12000</v>
      </c>
      <c r="AP12" s="3">
        <v>1000</v>
      </c>
      <c r="AQ12" s="3">
        <v>1000</v>
      </c>
      <c r="AR12" s="3">
        <v>1000</v>
      </c>
      <c r="AS12" s="3">
        <v>1000</v>
      </c>
      <c r="AT12" s="3">
        <v>1000</v>
      </c>
      <c r="AU12" s="3">
        <v>1000</v>
      </c>
      <c r="AV12" s="3">
        <v>1000</v>
      </c>
      <c r="AW12" s="3">
        <v>1000</v>
      </c>
      <c r="AX12" s="3">
        <v>1000</v>
      </c>
      <c r="AY12" s="3">
        <v>1000</v>
      </c>
      <c r="AZ12" s="3">
        <v>1000</v>
      </c>
      <c r="BA12" s="3">
        <v>1000</v>
      </c>
      <c r="BB12" s="19">
        <f t="shared" si="59"/>
        <v>12000</v>
      </c>
      <c r="BC12" s="3">
        <v>1000</v>
      </c>
      <c r="BD12" s="3">
        <v>1000</v>
      </c>
      <c r="BE12" s="3">
        <v>1000</v>
      </c>
      <c r="BF12" s="3">
        <v>1000</v>
      </c>
      <c r="BG12" s="3">
        <v>1000</v>
      </c>
      <c r="BH12" s="3">
        <v>1000</v>
      </c>
      <c r="BI12" s="3">
        <v>1000</v>
      </c>
      <c r="BJ12" s="3">
        <v>1000</v>
      </c>
      <c r="BK12" s="3">
        <v>1000</v>
      </c>
      <c r="BL12" s="3">
        <v>1000</v>
      </c>
      <c r="BM12" s="3">
        <v>1000</v>
      </c>
      <c r="BN12" s="3">
        <v>1000</v>
      </c>
      <c r="BO12" s="19">
        <f t="shared" si="60"/>
        <v>12000</v>
      </c>
      <c r="BP12" s="3">
        <v>1000</v>
      </c>
      <c r="BQ12" s="3">
        <v>1000</v>
      </c>
      <c r="BR12" s="3">
        <v>1000</v>
      </c>
      <c r="BS12" s="3">
        <v>1000</v>
      </c>
      <c r="BT12" s="3">
        <v>1000</v>
      </c>
      <c r="BU12" s="3">
        <v>1000</v>
      </c>
      <c r="BV12" s="3">
        <v>1000</v>
      </c>
      <c r="BW12" s="3">
        <v>1000</v>
      </c>
      <c r="BX12" s="3">
        <v>1000</v>
      </c>
      <c r="BY12" s="3">
        <v>1000</v>
      </c>
      <c r="BZ12" s="3">
        <v>1000</v>
      </c>
      <c r="CA12" s="3">
        <v>1000</v>
      </c>
      <c r="CB12" s="19">
        <f t="shared" si="61"/>
        <v>12000</v>
      </c>
    </row>
    <row r="13" spans="1:80" x14ac:dyDescent="0.25">
      <c r="A13" t="s">
        <v>8</v>
      </c>
      <c r="C13" s="3">
        <v>400</v>
      </c>
      <c r="D13" s="3">
        <v>400</v>
      </c>
      <c r="E13" s="3">
        <v>400</v>
      </c>
      <c r="F13" s="3">
        <v>400</v>
      </c>
      <c r="G13" s="3">
        <v>400</v>
      </c>
      <c r="H13" s="3">
        <v>400</v>
      </c>
      <c r="I13" s="3">
        <v>400</v>
      </c>
      <c r="J13" s="3">
        <v>2500</v>
      </c>
      <c r="K13" s="3">
        <v>2500</v>
      </c>
      <c r="L13" s="3">
        <v>2500</v>
      </c>
      <c r="M13" s="3">
        <v>2500</v>
      </c>
      <c r="N13" s="3">
        <v>2500</v>
      </c>
      <c r="O13" s="21">
        <f t="shared" si="0"/>
        <v>15300</v>
      </c>
      <c r="P13" s="3">
        <v>2500</v>
      </c>
      <c r="Q13" s="3">
        <v>2500</v>
      </c>
      <c r="R13" s="3">
        <v>2500</v>
      </c>
      <c r="S13" s="3">
        <v>2500</v>
      </c>
      <c r="T13" s="3">
        <v>2500</v>
      </c>
      <c r="U13" s="3">
        <v>2500</v>
      </c>
      <c r="V13" s="3">
        <v>2500</v>
      </c>
      <c r="W13" s="3">
        <v>2500</v>
      </c>
      <c r="X13" s="3">
        <v>2500</v>
      </c>
      <c r="Y13" s="3">
        <v>2500</v>
      </c>
      <c r="Z13" s="3">
        <v>2500</v>
      </c>
      <c r="AA13" s="3">
        <v>2500</v>
      </c>
      <c r="AB13" s="25">
        <f t="shared" si="57"/>
        <v>30000</v>
      </c>
      <c r="AC13" s="3">
        <v>2500</v>
      </c>
      <c r="AD13" s="3">
        <v>2500</v>
      </c>
      <c r="AE13" s="3">
        <v>2500</v>
      </c>
      <c r="AF13" s="3">
        <v>2500</v>
      </c>
      <c r="AG13" s="3">
        <v>2500</v>
      </c>
      <c r="AH13" s="3">
        <v>2500</v>
      </c>
      <c r="AI13" s="3">
        <v>2500</v>
      </c>
      <c r="AJ13" s="3">
        <v>2500</v>
      </c>
      <c r="AK13" s="3">
        <v>2500</v>
      </c>
      <c r="AL13" s="3">
        <v>2500</v>
      </c>
      <c r="AM13" s="3">
        <v>2500</v>
      </c>
      <c r="AN13" s="3">
        <v>2500</v>
      </c>
      <c r="AO13" s="19">
        <f t="shared" si="58"/>
        <v>30000</v>
      </c>
      <c r="AP13" s="3">
        <v>2500</v>
      </c>
      <c r="AQ13" s="3">
        <v>2500</v>
      </c>
      <c r="AR13" s="3">
        <v>2500</v>
      </c>
      <c r="AS13" s="3">
        <v>2500</v>
      </c>
      <c r="AT13" s="3">
        <v>2500</v>
      </c>
      <c r="AU13" s="3">
        <v>2500</v>
      </c>
      <c r="AV13" s="3">
        <v>2500</v>
      </c>
      <c r="AW13" s="3">
        <v>2500</v>
      </c>
      <c r="AX13" s="3">
        <v>2500</v>
      </c>
      <c r="AY13" s="3">
        <v>2500</v>
      </c>
      <c r="AZ13" s="3">
        <v>2500</v>
      </c>
      <c r="BA13" s="3">
        <v>2500</v>
      </c>
      <c r="BB13" s="19">
        <f t="shared" si="59"/>
        <v>30000</v>
      </c>
      <c r="BC13" s="3">
        <v>2500</v>
      </c>
      <c r="BD13" s="3">
        <v>2500</v>
      </c>
      <c r="BE13" s="3">
        <v>2500</v>
      </c>
      <c r="BF13" s="3">
        <v>2500</v>
      </c>
      <c r="BG13" s="3">
        <v>2500</v>
      </c>
      <c r="BH13" s="3">
        <v>2500</v>
      </c>
      <c r="BI13" s="3">
        <v>2500</v>
      </c>
      <c r="BJ13" s="3">
        <v>2500</v>
      </c>
      <c r="BK13" s="3">
        <v>2500</v>
      </c>
      <c r="BL13" s="3">
        <v>2500</v>
      </c>
      <c r="BM13" s="3">
        <v>2500</v>
      </c>
      <c r="BN13" s="3">
        <v>2500</v>
      </c>
      <c r="BO13" s="19">
        <f t="shared" si="60"/>
        <v>30000</v>
      </c>
      <c r="BP13" s="3">
        <v>2500</v>
      </c>
      <c r="BQ13" s="3">
        <v>2500</v>
      </c>
      <c r="BR13" s="3">
        <v>2500</v>
      </c>
      <c r="BS13" s="3">
        <v>2500</v>
      </c>
      <c r="BT13" s="3">
        <v>2500</v>
      </c>
      <c r="BU13" s="3">
        <v>2500</v>
      </c>
      <c r="BV13" s="3">
        <v>2500</v>
      </c>
      <c r="BW13" s="3">
        <v>2500</v>
      </c>
      <c r="BX13" s="3">
        <v>2500</v>
      </c>
      <c r="BY13" s="3">
        <v>2500</v>
      </c>
      <c r="BZ13" s="3">
        <v>2500</v>
      </c>
      <c r="CA13" s="3">
        <v>2500</v>
      </c>
      <c r="CB13" s="19">
        <f t="shared" si="61"/>
        <v>30000</v>
      </c>
    </row>
    <row r="14" spans="1:80" x14ac:dyDescent="0.25">
      <c r="A14" t="s">
        <v>72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21">
        <f>SUM(C14:N14)</f>
        <v>0</v>
      </c>
      <c r="P14" s="3">
        <v>700</v>
      </c>
      <c r="Q14" s="3">
        <v>700</v>
      </c>
      <c r="R14" s="3">
        <v>700</v>
      </c>
      <c r="S14" s="3">
        <v>700</v>
      </c>
      <c r="T14" s="3">
        <v>700</v>
      </c>
      <c r="U14" s="3">
        <v>700</v>
      </c>
      <c r="V14" s="3">
        <v>700</v>
      </c>
      <c r="W14" s="3">
        <v>700</v>
      </c>
      <c r="X14" s="3">
        <v>700</v>
      </c>
      <c r="Y14" s="3">
        <v>700</v>
      </c>
      <c r="Z14" s="3">
        <v>700</v>
      </c>
      <c r="AA14" s="3">
        <v>700</v>
      </c>
      <c r="AB14" s="25">
        <f>SUM(P14:AA14)</f>
        <v>8400</v>
      </c>
      <c r="AC14" s="3">
        <v>750</v>
      </c>
      <c r="AD14" s="3">
        <v>750</v>
      </c>
      <c r="AE14" s="3">
        <v>750</v>
      </c>
      <c r="AF14" s="3">
        <v>750</v>
      </c>
      <c r="AG14" s="3">
        <v>750</v>
      </c>
      <c r="AH14" s="3">
        <v>750</v>
      </c>
      <c r="AI14" s="3">
        <v>750</v>
      </c>
      <c r="AJ14" s="3">
        <v>750</v>
      </c>
      <c r="AK14" s="3">
        <v>750</v>
      </c>
      <c r="AL14" s="3">
        <v>750</v>
      </c>
      <c r="AM14" s="3">
        <v>750</v>
      </c>
      <c r="AN14" s="3">
        <v>750</v>
      </c>
      <c r="AO14" s="19">
        <f>SUM(AC14:AN14)</f>
        <v>9000</v>
      </c>
      <c r="AP14" s="3">
        <v>800</v>
      </c>
      <c r="AQ14" s="3">
        <v>800</v>
      </c>
      <c r="AR14" s="3">
        <v>800</v>
      </c>
      <c r="AS14" s="3">
        <v>800</v>
      </c>
      <c r="AT14" s="3">
        <v>800</v>
      </c>
      <c r="AU14" s="3">
        <v>800</v>
      </c>
      <c r="AV14" s="3">
        <v>800</v>
      </c>
      <c r="AW14" s="3">
        <v>800</v>
      </c>
      <c r="AX14" s="3">
        <v>800</v>
      </c>
      <c r="AY14" s="3">
        <v>800</v>
      </c>
      <c r="AZ14" s="3">
        <v>800</v>
      </c>
      <c r="BA14" s="3">
        <v>800</v>
      </c>
      <c r="BB14" s="19">
        <f>SUM(AP14:BA14)</f>
        <v>9600</v>
      </c>
      <c r="BC14" s="3">
        <v>900</v>
      </c>
      <c r="BD14" s="3">
        <v>900</v>
      </c>
      <c r="BE14" s="3">
        <v>900</v>
      </c>
      <c r="BF14" s="3">
        <v>900</v>
      </c>
      <c r="BG14" s="3">
        <v>900</v>
      </c>
      <c r="BH14" s="3">
        <v>900</v>
      </c>
      <c r="BI14" s="3">
        <v>900</v>
      </c>
      <c r="BJ14" s="3">
        <v>900</v>
      </c>
      <c r="BK14" s="3">
        <v>900</v>
      </c>
      <c r="BL14" s="3">
        <v>900</v>
      </c>
      <c r="BM14" s="3">
        <v>900</v>
      </c>
      <c r="BN14" s="3">
        <v>900</v>
      </c>
      <c r="BO14" s="19">
        <f>SUM(BC14:BN14)</f>
        <v>10800</v>
      </c>
      <c r="BP14" s="3">
        <v>1000</v>
      </c>
      <c r="BQ14" s="3">
        <v>1000</v>
      </c>
      <c r="BR14" s="3">
        <v>1000</v>
      </c>
      <c r="BS14" s="3">
        <v>1000</v>
      </c>
      <c r="BT14" s="3">
        <v>1000</v>
      </c>
      <c r="BU14" s="3">
        <v>1000</v>
      </c>
      <c r="BV14" s="3">
        <v>1000</v>
      </c>
      <c r="BW14" s="3">
        <v>1000</v>
      </c>
      <c r="BX14" s="3">
        <v>1000</v>
      </c>
      <c r="BY14" s="3">
        <v>1000</v>
      </c>
      <c r="BZ14" s="3">
        <v>1000</v>
      </c>
      <c r="CA14" s="3">
        <v>1000</v>
      </c>
      <c r="CB14" s="19">
        <f>SUM(BP14:CA14)</f>
        <v>12000</v>
      </c>
    </row>
    <row r="15" spans="1:80" x14ac:dyDescent="0.25">
      <c r="A15" t="s">
        <v>64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1">
        <f>SUM(C15:N15)</f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25">
        <f>SUM(P15:AA15)</f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19">
        <f>SUM(AC15:AN15)</f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19">
        <f>SUM(AP15:BA15)</f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19">
        <f>SUM(BC15:BN15)</f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19">
        <f>SUM(BP15:CA15)</f>
        <v>0</v>
      </c>
    </row>
    <row r="16" spans="1:80" x14ac:dyDescent="0.25">
      <c r="A16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30000</v>
      </c>
      <c r="L16" s="3">
        <v>0</v>
      </c>
      <c r="M16" s="3">
        <v>0</v>
      </c>
      <c r="N16" s="3">
        <v>0</v>
      </c>
      <c r="O16" s="21">
        <f t="shared" si="0"/>
        <v>30000</v>
      </c>
      <c r="P16" s="3">
        <v>40000</v>
      </c>
      <c r="Q16" s="3">
        <v>0</v>
      </c>
      <c r="R16" s="3">
        <v>0</v>
      </c>
      <c r="S16" s="3">
        <v>0</v>
      </c>
      <c r="T16" s="3">
        <v>0</v>
      </c>
      <c r="U16" s="3">
        <v>40000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25">
        <f>SUM(P16:AA16)</f>
        <v>80000</v>
      </c>
      <c r="AC16" s="3">
        <v>0</v>
      </c>
      <c r="AD16" s="3">
        <v>0</v>
      </c>
      <c r="AE16" s="3">
        <v>20000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20000</v>
      </c>
      <c r="AN16" s="3">
        <v>0</v>
      </c>
      <c r="AO16" s="19">
        <f>SUM(AC16:AN16)</f>
        <v>40000</v>
      </c>
      <c r="AP16" s="3">
        <v>100000</v>
      </c>
      <c r="AQ16" s="3">
        <v>0</v>
      </c>
      <c r="AR16" s="3">
        <v>0</v>
      </c>
      <c r="AS16" s="3">
        <v>50000</v>
      </c>
      <c r="AT16" s="3">
        <v>0</v>
      </c>
      <c r="AU16" s="3">
        <v>0</v>
      </c>
      <c r="AV16" s="3">
        <v>0</v>
      </c>
      <c r="AW16" s="3">
        <v>50000</v>
      </c>
      <c r="AX16" s="3">
        <v>0</v>
      </c>
      <c r="AY16" s="3">
        <v>0</v>
      </c>
      <c r="AZ16" s="3">
        <v>0</v>
      </c>
      <c r="BA16" s="3">
        <v>0</v>
      </c>
      <c r="BB16" s="19">
        <f t="shared" ref="BB16:BB17" si="62">SUM(AP16:BA16)</f>
        <v>200000</v>
      </c>
      <c r="BC16" s="3">
        <v>0</v>
      </c>
      <c r="BD16" s="3">
        <v>0</v>
      </c>
      <c r="BE16" s="3">
        <v>50000</v>
      </c>
      <c r="BF16" s="3">
        <v>0</v>
      </c>
      <c r="BG16" s="3">
        <v>0</v>
      </c>
      <c r="BH16" s="3">
        <v>50000</v>
      </c>
      <c r="BI16" s="3">
        <v>0</v>
      </c>
      <c r="BJ16" s="3">
        <v>0</v>
      </c>
      <c r="BK16" s="3">
        <v>0</v>
      </c>
      <c r="BL16" s="3">
        <v>50000</v>
      </c>
      <c r="BM16" s="3">
        <v>0</v>
      </c>
      <c r="BN16" s="3">
        <v>0</v>
      </c>
      <c r="BO16" s="19">
        <f>SUM(BC16:BN16)</f>
        <v>150000</v>
      </c>
      <c r="BP16" s="3">
        <v>0</v>
      </c>
      <c r="BQ16" s="3">
        <v>0</v>
      </c>
      <c r="BR16" s="3">
        <v>0</v>
      </c>
      <c r="BS16" s="3">
        <v>50000</v>
      </c>
      <c r="BT16" s="3">
        <v>0</v>
      </c>
      <c r="BU16" s="3">
        <v>0</v>
      </c>
      <c r="BV16" s="3">
        <v>0</v>
      </c>
      <c r="BW16" s="3">
        <v>50000</v>
      </c>
      <c r="BX16" s="3">
        <v>0</v>
      </c>
      <c r="BY16" s="3">
        <v>0</v>
      </c>
      <c r="BZ16" s="3">
        <v>0</v>
      </c>
      <c r="CA16" s="3">
        <v>50000</v>
      </c>
      <c r="CB16" s="19">
        <f t="shared" ref="CB16:CB18" si="63">SUM(BP16:CA16)</f>
        <v>150000</v>
      </c>
    </row>
    <row r="17" spans="1:80" x14ac:dyDescent="0.25">
      <c r="A17" t="s">
        <v>71</v>
      </c>
      <c r="C17" s="3">
        <v>10000</v>
      </c>
      <c r="D17" s="3">
        <v>0</v>
      </c>
      <c r="E17" s="3">
        <v>5000</v>
      </c>
      <c r="F17" s="3">
        <v>0</v>
      </c>
      <c r="G17" s="3">
        <v>5000</v>
      </c>
      <c r="H17" s="3">
        <v>0</v>
      </c>
      <c r="I17" s="3">
        <v>5000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1">
        <f>SUM(C17:N17)</f>
        <v>25000</v>
      </c>
      <c r="P17" s="3">
        <v>0</v>
      </c>
      <c r="Q17" s="3">
        <v>0</v>
      </c>
      <c r="R17" s="3">
        <v>2000</v>
      </c>
      <c r="S17" s="3">
        <v>0</v>
      </c>
      <c r="T17" s="3">
        <v>0</v>
      </c>
      <c r="U17" s="3">
        <v>2000</v>
      </c>
      <c r="V17" s="3">
        <v>0</v>
      </c>
      <c r="W17" s="3">
        <v>0</v>
      </c>
      <c r="X17" s="3">
        <v>2000</v>
      </c>
      <c r="Y17" s="3">
        <v>0</v>
      </c>
      <c r="Z17" s="3">
        <v>0</v>
      </c>
      <c r="AA17" s="3">
        <v>2000</v>
      </c>
      <c r="AB17" s="25">
        <f t="shared" si="57"/>
        <v>8000</v>
      </c>
      <c r="AC17" s="3">
        <v>0</v>
      </c>
      <c r="AD17" s="3">
        <v>0</v>
      </c>
      <c r="AE17" s="3">
        <v>2500</v>
      </c>
      <c r="AF17" s="3">
        <v>0</v>
      </c>
      <c r="AG17" s="3">
        <v>0</v>
      </c>
      <c r="AH17" s="3">
        <v>2500</v>
      </c>
      <c r="AI17" s="3">
        <v>0</v>
      </c>
      <c r="AJ17" s="3">
        <v>0</v>
      </c>
      <c r="AK17" s="3">
        <v>2500</v>
      </c>
      <c r="AL17" s="3">
        <v>0</v>
      </c>
      <c r="AM17" s="3">
        <v>0</v>
      </c>
      <c r="AN17" s="3">
        <v>2500</v>
      </c>
      <c r="AO17" s="19">
        <f t="shared" si="58"/>
        <v>10000</v>
      </c>
      <c r="AP17" s="3">
        <v>0</v>
      </c>
      <c r="AQ17" s="3">
        <v>0</v>
      </c>
      <c r="AR17" s="3">
        <v>5000</v>
      </c>
      <c r="AS17" s="3">
        <v>0</v>
      </c>
      <c r="AT17" s="3">
        <v>0</v>
      </c>
      <c r="AU17" s="3">
        <v>5000</v>
      </c>
      <c r="AV17" s="3">
        <v>0</v>
      </c>
      <c r="AW17" s="3">
        <v>0</v>
      </c>
      <c r="AX17" s="3">
        <v>5000</v>
      </c>
      <c r="AY17" s="3">
        <v>0</v>
      </c>
      <c r="AZ17" s="3">
        <v>0</v>
      </c>
      <c r="BA17" s="3">
        <v>5000</v>
      </c>
      <c r="BB17" s="19">
        <f t="shared" si="62"/>
        <v>20000</v>
      </c>
      <c r="BC17" s="3">
        <v>0</v>
      </c>
      <c r="BD17" s="3">
        <v>0</v>
      </c>
      <c r="BE17" s="3">
        <v>5000</v>
      </c>
      <c r="BF17" s="3">
        <v>0</v>
      </c>
      <c r="BG17" s="3">
        <v>0</v>
      </c>
      <c r="BH17" s="3">
        <v>5000</v>
      </c>
      <c r="BI17" s="3">
        <v>0</v>
      </c>
      <c r="BJ17" s="3">
        <v>0</v>
      </c>
      <c r="BK17" s="3">
        <v>5000</v>
      </c>
      <c r="BL17" s="3">
        <v>0</v>
      </c>
      <c r="BM17" s="3">
        <v>0</v>
      </c>
      <c r="BN17" s="3">
        <v>5000</v>
      </c>
      <c r="BO17" s="19">
        <f t="shared" ref="BO17:BO18" si="64">SUM(BC17:BN17)</f>
        <v>20000</v>
      </c>
      <c r="BP17" s="3">
        <v>0</v>
      </c>
      <c r="BQ17" s="3">
        <v>0</v>
      </c>
      <c r="BR17" s="3">
        <v>5000</v>
      </c>
      <c r="BS17" s="3">
        <v>0</v>
      </c>
      <c r="BT17" s="3">
        <v>0</v>
      </c>
      <c r="BU17" s="3">
        <v>5000</v>
      </c>
      <c r="BV17" s="3">
        <v>0</v>
      </c>
      <c r="BW17" s="3">
        <v>0</v>
      </c>
      <c r="BX17" s="3">
        <v>5000</v>
      </c>
      <c r="BY17" s="3">
        <v>0</v>
      </c>
      <c r="BZ17" s="3">
        <v>0</v>
      </c>
      <c r="CA17" s="3">
        <v>5000</v>
      </c>
      <c r="CB17" s="19">
        <f t="shared" si="63"/>
        <v>20000</v>
      </c>
    </row>
    <row r="18" spans="1:80" x14ac:dyDescent="0.25">
      <c r="A18" t="s">
        <v>9</v>
      </c>
      <c r="C18" s="3">
        <f>($B$19*C19/12)+($B$20*C20/12)+($B$21*C21/12)+($B$22*C22/12)</f>
        <v>0</v>
      </c>
      <c r="D18" s="3">
        <f t="shared" ref="D18:N18" si="65">($B$19*D19/12)+($B$20*D20/12)+($B$21*D21/12)+($B$22*D22/12)</f>
        <v>0</v>
      </c>
      <c r="E18" s="3">
        <f t="shared" si="65"/>
        <v>0</v>
      </c>
      <c r="F18" s="3">
        <f t="shared" si="65"/>
        <v>0</v>
      </c>
      <c r="G18" s="3">
        <f t="shared" si="65"/>
        <v>0</v>
      </c>
      <c r="H18" s="3">
        <f t="shared" si="65"/>
        <v>0</v>
      </c>
      <c r="I18" s="3">
        <f t="shared" si="65"/>
        <v>5000</v>
      </c>
      <c r="J18" s="3">
        <f t="shared" si="65"/>
        <v>5000</v>
      </c>
      <c r="K18" s="3">
        <f t="shared" si="65"/>
        <v>5000</v>
      </c>
      <c r="L18" s="3">
        <f t="shared" si="65"/>
        <v>18333.333333333332</v>
      </c>
      <c r="M18" s="3">
        <f t="shared" si="65"/>
        <v>18333.333333333332</v>
      </c>
      <c r="N18" s="3">
        <f t="shared" si="65"/>
        <v>18333.333333333332</v>
      </c>
      <c r="O18" s="21">
        <f>SUM(C18:N18)</f>
        <v>69999.999999999985</v>
      </c>
      <c r="P18" s="3">
        <f t="shared" ref="P18" si="66">($B$19*P19/12)+($B$20*P20/12)+($B$21*P21/12)+($B$22*P22/12)</f>
        <v>18333.333333333332</v>
      </c>
      <c r="Q18" s="3">
        <f t="shared" ref="Q18" si="67">($B$19*Q19/12)+($B$20*Q20/12)+($B$21*Q21/12)+($B$22*Q22/12)</f>
        <v>18333.333333333332</v>
      </c>
      <c r="R18" s="3">
        <f t="shared" ref="R18" si="68">($B$19*R19/12)+($B$20*R20/12)+($B$21*R21/12)+($B$22*R22/12)</f>
        <v>18333.333333333332</v>
      </c>
      <c r="S18" s="3">
        <f t="shared" ref="S18" si="69">($B$19*S19/12)+($B$20*S20/12)+($B$21*S21/12)+($B$22*S22/12)</f>
        <v>18333.333333333332</v>
      </c>
      <c r="T18" s="3">
        <f t="shared" ref="T18" si="70">($B$19*T19/12)+($B$20*T20/12)+($B$21*T21/12)+($B$22*T22/12)</f>
        <v>21666.666666666668</v>
      </c>
      <c r="U18" s="3">
        <f t="shared" ref="U18" si="71">($B$19*U19/12)+($B$20*U20/12)+($B$21*U21/12)+($B$22*U22/12)</f>
        <v>26666.666666666668</v>
      </c>
      <c r="V18" s="3">
        <f t="shared" ref="V18" si="72">($B$19*V19/12)+($B$20*V20/12)+($B$21*V21/12)+($B$22*V22/12)</f>
        <v>30000.000000000004</v>
      </c>
      <c r="W18" s="3">
        <f t="shared" ref="W18" si="73">($B$19*W19/12)+($B$20*W20/12)+($B$21*W21/12)+($B$22*W22/12)</f>
        <v>30000.000000000004</v>
      </c>
      <c r="X18" s="3">
        <f t="shared" ref="X18" si="74">($B$19*X19/12)+($B$20*X20/12)+($B$21*X21/12)+($B$22*X22/12)</f>
        <v>30000.000000000004</v>
      </c>
      <c r="Y18" s="3">
        <f t="shared" ref="Y18" si="75">($B$19*Y19/12)+($B$20*Y20/12)+($B$21*Y21/12)+($B$22*Y22/12)</f>
        <v>39999.999999999993</v>
      </c>
      <c r="Z18" s="3">
        <f t="shared" ref="Z18" si="76">($B$19*Z19/12)+($B$20*Z20/12)+($B$21*Z21/12)+($B$22*Z22/12)</f>
        <v>39999.999999999993</v>
      </c>
      <c r="AA18" s="3">
        <f t="shared" ref="AA18:AC18" si="77">($B$19*AA19/12)+($B$20*AA20/12)+($B$21*AA21/12)+($B$22*AA22/12)</f>
        <v>39999.999999999993</v>
      </c>
      <c r="AB18" s="25">
        <f>SUM(P18:AA18)</f>
        <v>331666.66666666669</v>
      </c>
      <c r="AC18" s="3">
        <f t="shared" si="77"/>
        <v>46666.666666666672</v>
      </c>
      <c r="AD18" s="3">
        <f t="shared" ref="AD18" si="78">($B$19*AD19/12)+($B$20*AD20/12)+($B$21*AD21/12)+($B$22*AD22/12)</f>
        <v>50000.000000000007</v>
      </c>
      <c r="AE18" s="3">
        <f t="shared" ref="AE18" si="79">($B$19*AE19/12)+($B$20*AE20/12)+($B$21*AE21/12)+($B$22*AE22/12)</f>
        <v>50000.000000000007</v>
      </c>
      <c r="AF18" s="3">
        <f t="shared" ref="AF18" si="80">($B$19*AF19/12)+($B$20*AF20/12)+($B$21*AF21/12)+($B$22*AF22/12)</f>
        <v>53333.333333333343</v>
      </c>
      <c r="AG18" s="3">
        <f t="shared" ref="AG18" si="81">($B$19*AG19/12)+($B$20*AG20/12)+($B$21*AG21/12)+($B$22*AG22/12)</f>
        <v>53333.333333333343</v>
      </c>
      <c r="AH18" s="3">
        <f t="shared" ref="AH18" si="82">($B$19*AH19/12)+($B$20*AH20/12)+($B$21*AH21/12)+($B$22*AH22/12)</f>
        <v>56666.666666666672</v>
      </c>
      <c r="AI18" s="3">
        <f t="shared" ref="AI18" si="83">($B$19*AI19/12)+($B$20*AI20/12)+($B$21*AI21/12)+($B$22*AI22/12)</f>
        <v>56666.666666666672</v>
      </c>
      <c r="AJ18" s="3">
        <f t="shared" ref="AJ18" si="84">($B$19*AJ19/12)+($B$20*AJ20/12)+($B$21*AJ21/12)+($B$22*AJ22/12)</f>
        <v>65000</v>
      </c>
      <c r="AK18" s="3">
        <f t="shared" ref="AK18" si="85">($B$19*AK19/12)+($B$20*AK20/12)+($B$21*AK21/12)+($B$22*AK22/12)</f>
        <v>65000</v>
      </c>
      <c r="AL18" s="3">
        <f t="shared" ref="AL18" si="86">($B$19*AL19/12)+($B$20*AL20/12)+($B$21*AL21/12)+($B$22*AL22/12)</f>
        <v>68333.333333333343</v>
      </c>
      <c r="AM18" s="3">
        <f t="shared" ref="AM18" si="87">($B$19*AM19/12)+($B$20*AM20/12)+($B$21*AM21/12)+($B$22*AM22/12)</f>
        <v>68333.333333333343</v>
      </c>
      <c r="AN18" s="3">
        <f t="shared" ref="AN18" si="88">($B$19*AN19/12)+($B$20*AN20/12)+($B$21*AN21/12)+($B$22*AN22/12)</f>
        <v>71666.666666666672</v>
      </c>
      <c r="AO18" s="19">
        <f t="shared" si="58"/>
        <v>705000.00000000012</v>
      </c>
      <c r="AP18" s="3">
        <f t="shared" ref="AP18" si="89">($B$19*AP19/12)+($B$20*AP20/12)+($B$21*AP21/12)+($B$22*AP22/12)</f>
        <v>75000</v>
      </c>
      <c r="AQ18" s="3">
        <f t="shared" ref="AQ18" si="90">($B$19*AQ19/12)+($B$20*AQ20/12)+($B$21*AQ21/12)+($B$22*AQ22/12)</f>
        <v>75000</v>
      </c>
      <c r="AR18" s="3">
        <f t="shared" ref="AR18" si="91">($B$19*AR19/12)+($B$20*AR20/12)+($B$21*AR21/12)+($B$22*AR22/12)</f>
        <v>78333.333333333343</v>
      </c>
      <c r="AS18" s="3">
        <f t="shared" ref="AS18" si="92">($B$19*AS19/12)+($B$20*AS20/12)+($B$21*AS21/12)+($B$22*AS22/12)</f>
        <v>78333.333333333343</v>
      </c>
      <c r="AT18" s="3">
        <f t="shared" ref="AT18" si="93">($B$19*AT19/12)+($B$20*AT20/12)+($B$21*AT21/12)+($B$22*AT22/12)</f>
        <v>81666.666666666672</v>
      </c>
      <c r="AU18" s="3">
        <f t="shared" ref="AU18" si="94">($B$19*AU19/12)+($B$20*AU20/12)+($B$21*AU21/12)+($B$22*AU22/12)</f>
        <v>81666.666666666672</v>
      </c>
      <c r="AV18" s="3">
        <f t="shared" ref="AV18" si="95">($B$19*AV19/12)+($B$20*AV20/12)+($B$21*AV21/12)+($B$22*AV22/12)</f>
        <v>81666.666666666672</v>
      </c>
      <c r="AW18" s="3">
        <f t="shared" ref="AW18" si="96">($B$19*AW19/12)+($B$20*AW20/12)+($B$21*AW21/12)+($B$22*AW22/12)</f>
        <v>85000</v>
      </c>
      <c r="AX18" s="3">
        <f t="shared" ref="AX18" si="97">($B$19*AX19/12)+($B$20*AX20/12)+($B$21*AX21/12)+($B$22*AX22/12)</f>
        <v>85000</v>
      </c>
      <c r="AY18" s="3">
        <f t="shared" ref="AY18" si="98">($B$19*AY19/12)+($B$20*AY20/12)+($B$21*AY21/12)+($B$22*AY22/12)</f>
        <v>85000</v>
      </c>
      <c r="AZ18" s="3">
        <f t="shared" ref="AZ18" si="99">($B$19*AZ19/12)+($B$20*AZ20/12)+($B$21*AZ21/12)+($B$22*AZ22/12)</f>
        <v>88333.333333333343</v>
      </c>
      <c r="BA18" s="3">
        <f t="shared" ref="BA18:BC18" si="100">($B$19*BA19/12)+($B$20*BA20/12)+($B$21*BA21/12)+($B$22*BA22/12)</f>
        <v>88333.333333333343</v>
      </c>
      <c r="BB18" s="19">
        <f>SUM(AP18:BA18)</f>
        <v>983333.33333333349</v>
      </c>
      <c r="BC18" s="3">
        <f t="shared" si="100"/>
        <v>96666.666666666672</v>
      </c>
      <c r="BD18" s="3">
        <f t="shared" ref="BD18" si="101">($B$19*BD19/12)+($B$20*BD20/12)+($B$21*BD21/12)+($B$22*BD22/12)</f>
        <v>96666.666666666672</v>
      </c>
      <c r="BE18" s="3">
        <f t="shared" ref="BE18" si="102">($B$19*BE19/12)+($B$20*BE20/12)+($B$21*BE21/12)+($B$22*BE22/12)</f>
        <v>96666.666666666672</v>
      </c>
      <c r="BF18" s="3">
        <f t="shared" ref="BF18" si="103">($B$19*BF19/12)+($B$20*BF20/12)+($B$21*BF21/12)+($B$22*BF22/12)</f>
        <v>96666.666666666672</v>
      </c>
      <c r="BG18" s="3">
        <f t="shared" ref="BG18" si="104">($B$19*BG19/12)+($B$20*BG20/12)+($B$21*BG21/12)+($B$22*BG22/12)</f>
        <v>96666.666666666672</v>
      </c>
      <c r="BH18" s="3">
        <f t="shared" ref="BH18" si="105">($B$19*BH19/12)+($B$20*BH20/12)+($B$21*BH21/12)+($B$22*BH22/12)</f>
        <v>96666.666666666672</v>
      </c>
      <c r="BI18" s="3">
        <f t="shared" ref="BI18" si="106">($B$19*BI19/12)+($B$20*BI20/12)+($B$21*BI21/12)+($B$22*BI22/12)</f>
        <v>96666.666666666672</v>
      </c>
      <c r="BJ18" s="3">
        <f t="shared" ref="BJ18" si="107">($B$19*BJ19/12)+($B$20*BJ20/12)+($B$21*BJ21/12)+($B$22*BJ22/12)</f>
        <v>96666.666666666672</v>
      </c>
      <c r="BK18" s="3">
        <f t="shared" ref="BK18" si="108">($B$19*BK19/12)+($B$20*BK20/12)+($B$21*BK21/12)+($B$22*BK22/12)</f>
        <v>100000</v>
      </c>
      <c r="BL18" s="3">
        <f t="shared" ref="BL18" si="109">($B$19*BL19/12)+($B$20*BL20/12)+($B$21*BL21/12)+($B$22*BL22/12)</f>
        <v>100000</v>
      </c>
      <c r="BM18" s="3">
        <f t="shared" ref="BM18" si="110">($B$19*BM19/12)+($B$20*BM20/12)+($B$21*BM21/12)+($B$22*BM22/12)</f>
        <v>100000</v>
      </c>
      <c r="BN18" s="3">
        <f t="shared" ref="BN18" si="111">($B$19*BN19/12)+($B$20*BN20/12)+($B$21*BN21/12)+($B$22*BN22/12)</f>
        <v>100000</v>
      </c>
      <c r="BO18" s="19">
        <f t="shared" si="64"/>
        <v>1173333.3333333333</v>
      </c>
      <c r="BP18" s="3">
        <f t="shared" ref="BP18" si="112">($B$19*BP19/12)+($B$20*BP20/12)+($B$21*BP21/12)+($B$22*BP22/12)</f>
        <v>111666.66666666667</v>
      </c>
      <c r="BQ18" s="3">
        <f t="shared" ref="BQ18" si="113">($B$19*BQ19/12)+($B$20*BQ20/12)+($B$21*BQ21/12)+($B$22*BQ22/12)</f>
        <v>111666.66666666667</v>
      </c>
      <c r="BR18" s="3">
        <f t="shared" ref="BR18" si="114">($B$19*BR19/12)+($B$20*BR20/12)+($B$21*BR21/12)+($B$22*BR22/12)</f>
        <v>111666.66666666667</v>
      </c>
      <c r="BS18" s="3">
        <f t="shared" ref="BS18" si="115">($B$19*BS19/12)+($B$20*BS20/12)+($B$21*BS21/12)+($B$22*BS22/12)</f>
        <v>111666.66666666667</v>
      </c>
      <c r="BT18" s="3">
        <f t="shared" ref="BT18" si="116">($B$19*BT19/12)+($B$20*BT20/12)+($B$21*BT21/12)+($B$22*BT22/12)</f>
        <v>111666.66666666667</v>
      </c>
      <c r="BU18" s="3">
        <f t="shared" ref="BU18" si="117">($B$19*BU19/12)+($B$20*BU20/12)+($B$21*BU21/12)+($B$22*BU22/12)</f>
        <v>118333.33333333334</v>
      </c>
      <c r="BV18" s="3">
        <f t="shared" ref="BV18" si="118">($B$19*BV19/12)+($B$20*BV20/12)+($B$21*BV21/12)+($B$22*BV22/12)</f>
        <v>118333.33333333334</v>
      </c>
      <c r="BW18" s="3">
        <f t="shared" ref="BW18" si="119">($B$19*BW19/12)+($B$20*BW20/12)+($B$21*BW21/12)+($B$22*BW22/12)</f>
        <v>118333.33333333334</v>
      </c>
      <c r="BX18" s="3">
        <f t="shared" ref="BX18" si="120">($B$19*BX19/12)+($B$20*BX20/12)+($B$21*BX21/12)+($B$22*BX22/12)</f>
        <v>118333.33333333334</v>
      </c>
      <c r="BY18" s="3">
        <f t="shared" ref="BY18" si="121">($B$19*BY19/12)+($B$20*BY20/12)+($B$21*BY21/12)+($B$22*BY22/12)</f>
        <v>118333.33333333334</v>
      </c>
      <c r="BZ18" s="3">
        <f t="shared" ref="BZ18" si="122">($B$19*BZ19/12)+($B$20*BZ20/12)+($B$21*BZ21/12)+($B$22*BZ22/12)</f>
        <v>118333.33333333334</v>
      </c>
      <c r="CA18" s="3">
        <f t="shared" ref="CA18" si="123">($B$19*CA19/12)+($B$20*CA20/12)+($B$21*CA21/12)+($B$22*CA22/12)</f>
        <v>118333.33333333334</v>
      </c>
      <c r="CB18" s="19">
        <f t="shared" si="63"/>
        <v>1386666.6666666667</v>
      </c>
    </row>
    <row r="19" spans="1:80" x14ac:dyDescent="0.25">
      <c r="A19" t="s">
        <v>70</v>
      </c>
      <c r="B19" s="3">
        <v>120000</v>
      </c>
      <c r="C19" s="3"/>
      <c r="D19" s="4"/>
      <c r="E19" s="4"/>
      <c r="F19" s="4"/>
      <c r="G19" s="4"/>
      <c r="H19" s="4"/>
      <c r="I19" s="35">
        <v>0.5</v>
      </c>
      <c r="J19" s="35">
        <v>0.5</v>
      </c>
      <c r="K19" s="35">
        <v>0.5</v>
      </c>
      <c r="L19" s="4">
        <v>1</v>
      </c>
      <c r="M19" s="4">
        <v>1</v>
      </c>
      <c r="N19" s="4">
        <v>1</v>
      </c>
      <c r="O19" s="27"/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2</v>
      </c>
      <c r="Z19" s="4">
        <v>2</v>
      </c>
      <c r="AA19" s="4">
        <v>2</v>
      </c>
      <c r="AB19" s="28"/>
      <c r="AC19" s="4">
        <v>2</v>
      </c>
      <c r="AD19" s="4">
        <v>2</v>
      </c>
      <c r="AE19" s="4">
        <v>2</v>
      </c>
      <c r="AF19" s="4">
        <v>2</v>
      </c>
      <c r="AG19" s="4">
        <v>2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2</v>
      </c>
      <c r="AO19" s="28"/>
      <c r="AP19" s="4">
        <v>2</v>
      </c>
      <c r="AQ19" s="4">
        <v>2</v>
      </c>
      <c r="AR19" s="4">
        <v>2</v>
      </c>
      <c r="AS19" s="4">
        <v>2</v>
      </c>
      <c r="AT19" s="4">
        <v>2</v>
      </c>
      <c r="AU19" s="4">
        <v>2</v>
      </c>
      <c r="AV19" s="4">
        <v>2</v>
      </c>
      <c r="AW19" s="4">
        <v>2</v>
      </c>
      <c r="AX19" s="4">
        <v>2</v>
      </c>
      <c r="AY19" s="4">
        <v>2</v>
      </c>
      <c r="AZ19" s="4">
        <v>2</v>
      </c>
      <c r="BA19" s="4">
        <v>2</v>
      </c>
      <c r="BB19" s="28"/>
      <c r="BC19" s="4">
        <v>2</v>
      </c>
      <c r="BD19" s="4">
        <v>2</v>
      </c>
      <c r="BE19" s="4">
        <v>2</v>
      </c>
      <c r="BF19" s="4">
        <v>2</v>
      </c>
      <c r="BG19" s="4">
        <v>2</v>
      </c>
      <c r="BH19" s="4">
        <v>2</v>
      </c>
      <c r="BI19" s="4">
        <v>2</v>
      </c>
      <c r="BJ19" s="4">
        <v>2</v>
      </c>
      <c r="BK19" s="4">
        <v>2</v>
      </c>
      <c r="BL19" s="4">
        <v>2</v>
      </c>
      <c r="BM19" s="4">
        <v>2</v>
      </c>
      <c r="BN19" s="4">
        <v>2</v>
      </c>
      <c r="BO19" s="28"/>
      <c r="BP19" s="4">
        <v>2</v>
      </c>
      <c r="BQ19" s="4">
        <v>2</v>
      </c>
      <c r="BR19" s="4">
        <v>2</v>
      </c>
      <c r="BS19" s="4">
        <v>2</v>
      </c>
      <c r="BT19" s="4">
        <v>2</v>
      </c>
      <c r="BU19" s="4">
        <v>2</v>
      </c>
      <c r="BV19" s="4">
        <v>2</v>
      </c>
      <c r="BW19" s="4">
        <v>2</v>
      </c>
      <c r="BX19" s="4">
        <v>2</v>
      </c>
      <c r="BY19" s="4">
        <v>2</v>
      </c>
      <c r="BZ19" s="4">
        <v>2</v>
      </c>
      <c r="CA19" s="4">
        <v>2</v>
      </c>
      <c r="CB19" s="28"/>
    </row>
    <row r="20" spans="1:80" x14ac:dyDescent="0.25">
      <c r="A20" t="s">
        <v>243</v>
      </c>
      <c r="B20" s="3">
        <v>80000</v>
      </c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35">
        <v>0</v>
      </c>
      <c r="O20" s="27"/>
      <c r="P20" s="35">
        <v>0</v>
      </c>
      <c r="Q20" s="35">
        <v>0</v>
      </c>
      <c r="R20" s="35">
        <v>0</v>
      </c>
      <c r="S20" s="35">
        <v>0</v>
      </c>
      <c r="T20" s="35">
        <v>0.5</v>
      </c>
      <c r="U20" s="35">
        <v>0.5</v>
      </c>
      <c r="V20" s="35">
        <v>0.5</v>
      </c>
      <c r="W20" s="35">
        <v>0.5</v>
      </c>
      <c r="X20" s="35">
        <v>0.5</v>
      </c>
      <c r="Y20" s="35">
        <v>0.5</v>
      </c>
      <c r="Z20" s="35">
        <v>0.5</v>
      </c>
      <c r="AA20" s="35">
        <v>0.5</v>
      </c>
      <c r="AB20" s="28"/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28"/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28"/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28"/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28"/>
    </row>
    <row r="21" spans="1:80" s="4" customFormat="1" x14ac:dyDescent="0.25">
      <c r="A21" s="4" t="s">
        <v>242</v>
      </c>
      <c r="B21" s="3">
        <v>60000</v>
      </c>
      <c r="L21" s="4">
        <v>1</v>
      </c>
      <c r="M21" s="4">
        <v>1</v>
      </c>
      <c r="N21" s="4">
        <v>1</v>
      </c>
      <c r="O21" s="27"/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2</v>
      </c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4">
        <v>2</v>
      </c>
      <c r="AB21" s="28"/>
      <c r="AC21" s="4">
        <v>2</v>
      </c>
      <c r="AD21" s="4">
        <v>2</v>
      </c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3</v>
      </c>
      <c r="AK21" s="4">
        <v>3</v>
      </c>
      <c r="AL21" s="4">
        <v>3</v>
      </c>
      <c r="AM21" s="4">
        <v>3</v>
      </c>
      <c r="AN21" s="4">
        <v>3</v>
      </c>
      <c r="AO21" s="28"/>
      <c r="AP21" s="4">
        <v>3</v>
      </c>
      <c r="AQ21" s="4">
        <v>3</v>
      </c>
      <c r="AR21" s="4">
        <v>3</v>
      </c>
      <c r="AS21" s="4">
        <v>3</v>
      </c>
      <c r="AT21" s="4">
        <v>3</v>
      </c>
      <c r="AU21" s="4">
        <v>3</v>
      </c>
      <c r="AV21" s="4">
        <v>3</v>
      </c>
      <c r="AW21" s="4">
        <v>3</v>
      </c>
      <c r="AX21" s="4">
        <v>3</v>
      </c>
      <c r="AY21" s="4">
        <v>3</v>
      </c>
      <c r="AZ21" s="4">
        <v>3</v>
      </c>
      <c r="BA21" s="4">
        <v>3</v>
      </c>
      <c r="BB21" s="28"/>
      <c r="BC21" s="4">
        <v>4</v>
      </c>
      <c r="BD21" s="4">
        <v>4</v>
      </c>
      <c r="BE21" s="4">
        <v>4</v>
      </c>
      <c r="BF21" s="4">
        <v>4</v>
      </c>
      <c r="BG21" s="4">
        <v>4</v>
      </c>
      <c r="BH21" s="4">
        <v>4</v>
      </c>
      <c r="BI21" s="4">
        <v>4</v>
      </c>
      <c r="BJ21" s="4">
        <v>4</v>
      </c>
      <c r="BK21" s="4">
        <v>4</v>
      </c>
      <c r="BL21" s="4">
        <v>4</v>
      </c>
      <c r="BM21" s="4">
        <v>4</v>
      </c>
      <c r="BN21" s="4">
        <v>4</v>
      </c>
      <c r="BO21" s="28"/>
      <c r="BP21" s="4">
        <v>5</v>
      </c>
      <c r="BQ21" s="4">
        <v>5</v>
      </c>
      <c r="BR21" s="4">
        <v>5</v>
      </c>
      <c r="BS21" s="4">
        <v>5</v>
      </c>
      <c r="BT21" s="4">
        <v>5</v>
      </c>
      <c r="BU21" s="4">
        <v>5</v>
      </c>
      <c r="BV21" s="4">
        <v>5</v>
      </c>
      <c r="BW21" s="4">
        <v>5</v>
      </c>
      <c r="BX21" s="4">
        <v>5</v>
      </c>
      <c r="BY21" s="4">
        <v>5</v>
      </c>
      <c r="BZ21" s="4">
        <v>5</v>
      </c>
      <c r="CA21" s="4">
        <v>5</v>
      </c>
      <c r="CB21" s="28"/>
    </row>
    <row r="22" spans="1:80" x14ac:dyDescent="0.25">
      <c r="A22" t="s">
        <v>45</v>
      </c>
      <c r="B22" s="3">
        <v>40000</v>
      </c>
      <c r="C22" s="4"/>
      <c r="D22" s="4"/>
      <c r="E22" s="4"/>
      <c r="F22" s="4"/>
      <c r="G22" s="4"/>
      <c r="H22" s="4"/>
      <c r="I22" s="4"/>
      <c r="J22" s="4"/>
      <c r="K22" s="4"/>
      <c r="L22" s="4">
        <v>1</v>
      </c>
      <c r="M22" s="4">
        <v>1</v>
      </c>
      <c r="N22" s="4">
        <v>1</v>
      </c>
      <c r="O22" s="27"/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2</v>
      </c>
      <c r="W22" s="4">
        <v>2</v>
      </c>
      <c r="X22" s="4">
        <v>2</v>
      </c>
      <c r="Y22" s="4">
        <v>2</v>
      </c>
      <c r="Z22" s="4">
        <v>2</v>
      </c>
      <c r="AA22" s="4">
        <v>2</v>
      </c>
      <c r="AB22" s="28"/>
      <c r="AC22" s="4">
        <v>3</v>
      </c>
      <c r="AD22" s="4">
        <v>4</v>
      </c>
      <c r="AE22" s="4">
        <v>4</v>
      </c>
      <c r="AF22" s="4">
        <v>5</v>
      </c>
      <c r="AG22" s="4">
        <v>5</v>
      </c>
      <c r="AH22" s="4">
        <v>6</v>
      </c>
      <c r="AI22" s="4">
        <v>6</v>
      </c>
      <c r="AJ22" s="4">
        <v>7</v>
      </c>
      <c r="AK22" s="4">
        <v>7</v>
      </c>
      <c r="AL22" s="4">
        <v>8</v>
      </c>
      <c r="AM22" s="4">
        <v>8</v>
      </c>
      <c r="AN22" s="4">
        <v>9</v>
      </c>
      <c r="AO22" s="15"/>
      <c r="AP22" s="4">
        <v>10</v>
      </c>
      <c r="AQ22" s="4">
        <v>10</v>
      </c>
      <c r="AR22" s="4">
        <v>11</v>
      </c>
      <c r="AS22" s="4">
        <v>11</v>
      </c>
      <c r="AT22" s="4">
        <v>12</v>
      </c>
      <c r="AU22" s="4">
        <v>12</v>
      </c>
      <c r="AV22" s="4">
        <v>12</v>
      </c>
      <c r="AW22" s="4">
        <v>13</v>
      </c>
      <c r="AX22" s="4">
        <v>13</v>
      </c>
      <c r="AY22" s="4">
        <v>13</v>
      </c>
      <c r="AZ22" s="4">
        <v>14</v>
      </c>
      <c r="BA22" s="4">
        <v>14</v>
      </c>
      <c r="BB22" s="15"/>
      <c r="BC22" s="4">
        <v>15</v>
      </c>
      <c r="BD22" s="4">
        <v>15</v>
      </c>
      <c r="BE22" s="4">
        <v>15</v>
      </c>
      <c r="BF22" s="4">
        <v>15</v>
      </c>
      <c r="BG22" s="4">
        <v>15</v>
      </c>
      <c r="BH22" s="4">
        <v>15</v>
      </c>
      <c r="BI22" s="4">
        <v>15</v>
      </c>
      <c r="BJ22" s="4">
        <v>15</v>
      </c>
      <c r="BK22" s="4">
        <v>16</v>
      </c>
      <c r="BL22" s="4">
        <v>16</v>
      </c>
      <c r="BM22" s="4">
        <v>16</v>
      </c>
      <c r="BN22" s="4">
        <v>16</v>
      </c>
      <c r="BO22" s="15"/>
      <c r="BP22" s="4">
        <v>18</v>
      </c>
      <c r="BQ22" s="4">
        <v>18</v>
      </c>
      <c r="BR22" s="4">
        <v>18</v>
      </c>
      <c r="BS22" s="4">
        <v>18</v>
      </c>
      <c r="BT22" s="4">
        <v>18</v>
      </c>
      <c r="BU22" s="4">
        <v>20</v>
      </c>
      <c r="BV22" s="4">
        <v>20</v>
      </c>
      <c r="BW22" s="4">
        <v>20</v>
      </c>
      <c r="BX22" s="4">
        <v>20</v>
      </c>
      <c r="BY22" s="4">
        <v>20</v>
      </c>
      <c r="BZ22" s="4">
        <v>20</v>
      </c>
      <c r="CA22" s="4">
        <v>20</v>
      </c>
      <c r="CB22" s="15"/>
    </row>
    <row r="23" spans="1:80" x14ac:dyDescent="0.25">
      <c r="A23" s="1" t="s">
        <v>4</v>
      </c>
      <c r="B23" s="1"/>
      <c r="C23" s="3">
        <f t="shared" ref="C23:P23" si="124">SUM(C8:C18)</f>
        <v>10400</v>
      </c>
      <c r="D23" s="3">
        <f t="shared" si="124"/>
        <v>400</v>
      </c>
      <c r="E23" s="3">
        <f t="shared" si="124"/>
        <v>5400</v>
      </c>
      <c r="F23" s="3">
        <f t="shared" si="124"/>
        <v>500</v>
      </c>
      <c r="G23" s="3">
        <f t="shared" si="124"/>
        <v>5500</v>
      </c>
      <c r="H23" s="3">
        <f t="shared" si="124"/>
        <v>500</v>
      </c>
      <c r="I23" s="3">
        <f t="shared" si="124"/>
        <v>10500</v>
      </c>
      <c r="J23" s="3">
        <f t="shared" si="124"/>
        <v>7600</v>
      </c>
      <c r="K23" s="3">
        <f t="shared" si="124"/>
        <v>37600</v>
      </c>
      <c r="L23" s="3">
        <f t="shared" si="124"/>
        <v>21033.333333333332</v>
      </c>
      <c r="M23" s="3">
        <f t="shared" si="124"/>
        <v>21033.333333333332</v>
      </c>
      <c r="N23" s="3">
        <f t="shared" si="124"/>
        <v>21033.333333333332</v>
      </c>
      <c r="O23" s="21">
        <f t="shared" si="124"/>
        <v>141500</v>
      </c>
      <c r="P23" s="3">
        <f t="shared" si="124"/>
        <v>68833.333333333328</v>
      </c>
      <c r="Q23" s="3">
        <f t="shared" ref="Q23:AA23" si="125">SUM(Q8:Q18)</f>
        <v>28933.333333333332</v>
      </c>
      <c r="R23" s="3">
        <f t="shared" si="125"/>
        <v>31033.333333333332</v>
      </c>
      <c r="S23" s="3">
        <f t="shared" si="125"/>
        <v>29133.333333333332</v>
      </c>
      <c r="T23" s="3">
        <f t="shared" si="125"/>
        <v>32566.666666666668</v>
      </c>
      <c r="U23" s="3">
        <f t="shared" si="125"/>
        <v>79666.666666666672</v>
      </c>
      <c r="V23" s="3">
        <f t="shared" si="125"/>
        <v>41100</v>
      </c>
      <c r="W23" s="3">
        <f t="shared" si="125"/>
        <v>41200</v>
      </c>
      <c r="X23" s="3">
        <f t="shared" si="125"/>
        <v>43200</v>
      </c>
      <c r="Y23" s="3">
        <f t="shared" si="125"/>
        <v>51199.999999999993</v>
      </c>
      <c r="Z23" s="3">
        <f t="shared" si="125"/>
        <v>51199.999999999993</v>
      </c>
      <c r="AA23" s="3">
        <f t="shared" si="125"/>
        <v>53199.999999999993</v>
      </c>
      <c r="AB23" s="25">
        <f>SUM(AB8:AB18)</f>
        <v>551266.66666666674</v>
      </c>
      <c r="AC23" s="3">
        <f>SUM(AC8:AC18)</f>
        <v>60416.666666666672</v>
      </c>
      <c r="AD23" s="3">
        <f t="shared" ref="AD23:AN23" si="126">SUM(AD8:AD18)</f>
        <v>63750.000000000007</v>
      </c>
      <c r="AE23" s="3">
        <f t="shared" si="126"/>
        <v>86250</v>
      </c>
      <c r="AF23" s="3">
        <f t="shared" si="126"/>
        <v>67083.333333333343</v>
      </c>
      <c r="AG23" s="3">
        <f t="shared" si="126"/>
        <v>67083.333333333343</v>
      </c>
      <c r="AH23" s="3">
        <f t="shared" si="126"/>
        <v>72916.666666666672</v>
      </c>
      <c r="AI23" s="3">
        <f t="shared" si="126"/>
        <v>70416.666666666672</v>
      </c>
      <c r="AJ23" s="3">
        <f t="shared" si="126"/>
        <v>78750</v>
      </c>
      <c r="AK23" s="3">
        <f t="shared" si="126"/>
        <v>81250</v>
      </c>
      <c r="AL23" s="3">
        <f t="shared" si="126"/>
        <v>82083.333333333343</v>
      </c>
      <c r="AM23" s="3">
        <f t="shared" si="126"/>
        <v>102083.33333333334</v>
      </c>
      <c r="AN23" s="3">
        <f t="shared" si="126"/>
        <v>87916.666666666672</v>
      </c>
      <c r="AO23" s="25">
        <f>SUM(AO8:AO18)</f>
        <v>920000.00000000012</v>
      </c>
      <c r="AP23" s="3">
        <f>SUM(AP8:AP18)</f>
        <v>191300</v>
      </c>
      <c r="AQ23" s="3">
        <f t="shared" ref="AQ23:AZ23" si="127">SUM(AQ8:AQ18)</f>
        <v>91300</v>
      </c>
      <c r="AR23" s="3">
        <f t="shared" si="127"/>
        <v>99633.333333333343</v>
      </c>
      <c r="AS23" s="3">
        <f t="shared" si="127"/>
        <v>144633.33333333334</v>
      </c>
      <c r="AT23" s="3">
        <f t="shared" si="127"/>
        <v>97966.666666666672</v>
      </c>
      <c r="AU23" s="3">
        <f t="shared" si="127"/>
        <v>102966.66666666667</v>
      </c>
      <c r="AV23" s="3">
        <f t="shared" si="127"/>
        <v>97966.666666666672</v>
      </c>
      <c r="AW23" s="3">
        <f t="shared" si="127"/>
        <v>151300</v>
      </c>
      <c r="AX23" s="3">
        <f t="shared" si="127"/>
        <v>106300</v>
      </c>
      <c r="AY23" s="3">
        <f t="shared" si="127"/>
        <v>101300</v>
      </c>
      <c r="AZ23" s="3">
        <f t="shared" si="127"/>
        <v>104633.33333333334</v>
      </c>
      <c r="BA23" s="3">
        <f>SUM(BA8:BA18)</f>
        <v>109633.33333333334</v>
      </c>
      <c r="BB23" s="25">
        <f>SUM(BB8:BB18)</f>
        <v>1398933.3333333335</v>
      </c>
      <c r="BC23" s="3">
        <f>SUM(BC8:BC18)</f>
        <v>118066.66666666667</v>
      </c>
      <c r="BD23" s="3">
        <f t="shared" ref="BD23:BM23" si="128">SUM(BD8:BD18)</f>
        <v>118066.66666666667</v>
      </c>
      <c r="BE23" s="3">
        <f t="shared" si="128"/>
        <v>173066.66666666669</v>
      </c>
      <c r="BF23" s="3">
        <f t="shared" si="128"/>
        <v>118066.66666666667</v>
      </c>
      <c r="BG23" s="3">
        <f t="shared" si="128"/>
        <v>118066.66666666667</v>
      </c>
      <c r="BH23" s="3">
        <f t="shared" si="128"/>
        <v>173066.66666666669</v>
      </c>
      <c r="BI23" s="3">
        <f t="shared" si="128"/>
        <v>118066.66666666667</v>
      </c>
      <c r="BJ23" s="3">
        <f t="shared" si="128"/>
        <v>118066.66666666667</v>
      </c>
      <c r="BK23" s="3">
        <f t="shared" si="128"/>
        <v>126400</v>
      </c>
      <c r="BL23" s="3">
        <f t="shared" si="128"/>
        <v>171400</v>
      </c>
      <c r="BM23" s="3">
        <f t="shared" si="128"/>
        <v>121400</v>
      </c>
      <c r="BN23" s="3">
        <f>SUM(BN8:BN18)</f>
        <v>126400</v>
      </c>
      <c r="BO23" s="25">
        <f>SUM(BO8:BO18)</f>
        <v>1600133.3333333333</v>
      </c>
      <c r="BP23" s="3">
        <f>SUM(BP8:BP18)</f>
        <v>138166.66666666669</v>
      </c>
      <c r="BQ23" s="3">
        <f t="shared" ref="BQ23:BZ23" si="129">SUM(BQ8:BQ18)</f>
        <v>138166.66666666669</v>
      </c>
      <c r="BR23" s="3">
        <f t="shared" si="129"/>
        <v>143166.66666666669</v>
      </c>
      <c r="BS23" s="3">
        <f t="shared" si="129"/>
        <v>188166.66666666669</v>
      </c>
      <c r="BT23" s="3">
        <f t="shared" si="129"/>
        <v>138166.66666666669</v>
      </c>
      <c r="BU23" s="3">
        <f t="shared" si="129"/>
        <v>149833.33333333334</v>
      </c>
      <c r="BV23" s="3">
        <f t="shared" si="129"/>
        <v>144833.33333333334</v>
      </c>
      <c r="BW23" s="3">
        <f t="shared" si="129"/>
        <v>194833.33333333334</v>
      </c>
      <c r="BX23" s="3">
        <f t="shared" si="129"/>
        <v>149833.33333333334</v>
      </c>
      <c r="BY23" s="3">
        <f t="shared" si="129"/>
        <v>144833.33333333334</v>
      </c>
      <c r="BZ23" s="3">
        <f t="shared" si="129"/>
        <v>144833.33333333334</v>
      </c>
      <c r="CA23" s="3">
        <f>SUM(CA8:CA18)</f>
        <v>199833.33333333334</v>
      </c>
      <c r="CB23" s="25">
        <f>SUM(CB8:CB18)</f>
        <v>1874666.6666666667</v>
      </c>
    </row>
    <row r="24" spans="1:80" x14ac:dyDescent="0.25">
      <c r="A24" s="48" t="s">
        <v>250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2">
        <f>0.05*O3</f>
        <v>0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22">
        <f>0.05*AB3</f>
        <v>47450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22">
        <f>0.05*AO3</f>
        <v>167028.33333333337</v>
      </c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22">
        <f>0.05*BB3</f>
        <v>261931.04166666666</v>
      </c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22">
        <f>0.05*BO3</f>
        <v>430351.45833333331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22">
        <f>0.05*CB3</f>
        <v>628268.33333333326</v>
      </c>
    </row>
    <row r="25" spans="1:80" ht="15.75" thickBot="1" x14ac:dyDescent="0.3">
      <c r="A25" s="10" t="s">
        <v>28</v>
      </c>
      <c r="B25" s="10"/>
      <c r="C25" s="11">
        <f t="shared" ref="C25:G25" si="130">C6-C23</f>
        <v>-10400</v>
      </c>
      <c r="D25" s="11">
        <f t="shared" si="130"/>
        <v>-400</v>
      </c>
      <c r="E25" s="11">
        <f t="shared" si="130"/>
        <v>-5400</v>
      </c>
      <c r="F25" s="11">
        <f t="shared" si="130"/>
        <v>-500</v>
      </c>
      <c r="G25" s="11">
        <f t="shared" si="130"/>
        <v>-5500</v>
      </c>
      <c r="H25" s="11">
        <f t="shared" ref="H25:N25" si="131">H6-H23</f>
        <v>-500</v>
      </c>
      <c r="I25" s="11">
        <f t="shared" si="131"/>
        <v>-10500</v>
      </c>
      <c r="J25" s="11">
        <f t="shared" si="131"/>
        <v>-7600</v>
      </c>
      <c r="K25" s="11">
        <f t="shared" si="131"/>
        <v>-37600</v>
      </c>
      <c r="L25" s="11">
        <f t="shared" si="131"/>
        <v>-21033.333333333332</v>
      </c>
      <c r="M25" s="11">
        <f t="shared" si="131"/>
        <v>-21033.333333333332</v>
      </c>
      <c r="N25" s="11">
        <f t="shared" si="131"/>
        <v>-21033.333333333332</v>
      </c>
      <c r="O25" s="23">
        <f>SUM(C25:N25)-O24</f>
        <v>-141500</v>
      </c>
      <c r="P25" s="11">
        <f t="shared" ref="P25:AA25" si="132">P6-P23</f>
        <v>-64499.999999999993</v>
      </c>
      <c r="Q25" s="11">
        <f t="shared" si="132"/>
        <v>-20266.666666666664</v>
      </c>
      <c r="R25" s="11">
        <f t="shared" si="132"/>
        <v>-18033.333333333332</v>
      </c>
      <c r="S25" s="11">
        <f t="shared" si="132"/>
        <v>-11799.999999999996</v>
      </c>
      <c r="T25" s="11">
        <f t="shared" si="132"/>
        <v>-10900.000000000004</v>
      </c>
      <c r="U25" s="11">
        <f t="shared" si="132"/>
        <v>-53666.666666666672</v>
      </c>
      <c r="V25" s="11">
        <f t="shared" si="132"/>
        <v>-15100</v>
      </c>
      <c r="W25" s="11">
        <f t="shared" si="132"/>
        <v>-15200</v>
      </c>
      <c r="X25" s="11">
        <f t="shared" si="132"/>
        <v>-4200</v>
      </c>
      <c r="Y25" s="11">
        <f t="shared" si="132"/>
        <v>-10033.333333333336</v>
      </c>
      <c r="Z25" s="11">
        <f t="shared" si="132"/>
        <v>-7866.6666666666642</v>
      </c>
      <c r="AA25" s="11">
        <f t="shared" si="132"/>
        <v>-3366.6666666666788</v>
      </c>
      <c r="AB25" s="23">
        <f>SUM(P25:AA25)-AB24</f>
        <v>-282383.33333333337</v>
      </c>
      <c r="AC25" s="11">
        <f t="shared" ref="AC25:AN25" si="133">AC6-AC23</f>
        <v>250.00000000001455</v>
      </c>
      <c r="AD25" s="11">
        <f t="shared" si="133"/>
        <v>6124.9999999999927</v>
      </c>
      <c r="AE25" s="11">
        <f t="shared" si="133"/>
        <v>-9333.333333333343</v>
      </c>
      <c r="AF25" s="11">
        <f t="shared" si="133"/>
        <v>12541.666666666657</v>
      </c>
      <c r="AG25" s="11">
        <f t="shared" si="133"/>
        <v>19583.333333333314</v>
      </c>
      <c r="AH25" s="11">
        <f t="shared" si="133"/>
        <v>16458.333333333358</v>
      </c>
      <c r="AI25" s="11">
        <f t="shared" si="133"/>
        <v>23833.333333333358</v>
      </c>
      <c r="AJ25" s="11">
        <f t="shared" si="133"/>
        <v>17666.666666666715</v>
      </c>
      <c r="AK25" s="11">
        <f t="shared" si="133"/>
        <v>20041.666666666657</v>
      </c>
      <c r="AL25" s="11">
        <f t="shared" si="133"/>
        <v>28416.666666666628</v>
      </c>
      <c r="AM25" s="11">
        <f t="shared" si="133"/>
        <v>8416.6666666666279</v>
      </c>
      <c r="AN25" s="11">
        <f t="shared" si="133"/>
        <v>25291.666666666672</v>
      </c>
      <c r="AO25" s="23">
        <f>SUM(AC25:AN25)-AO24</f>
        <v>2263.3333333332557</v>
      </c>
      <c r="AP25" s="11">
        <f t="shared" ref="AP25:BA25" si="134">AP6-AP23</f>
        <v>-68883.333333333314</v>
      </c>
      <c r="AQ25" s="11">
        <f t="shared" si="134"/>
        <v>33283.333333333343</v>
      </c>
      <c r="AR25" s="11">
        <f t="shared" si="134"/>
        <v>27116.666666666657</v>
      </c>
      <c r="AS25" s="11">
        <f t="shared" si="134"/>
        <v>-15716.666666666657</v>
      </c>
      <c r="AT25" s="11">
        <f t="shared" si="134"/>
        <v>36366.666666666642</v>
      </c>
      <c r="AU25" s="11">
        <f t="shared" si="134"/>
        <v>33533.33333333327</v>
      </c>
      <c r="AV25" s="11">
        <f t="shared" si="134"/>
        <v>42866.666666666642</v>
      </c>
      <c r="AW25" s="11">
        <f t="shared" si="134"/>
        <v>-716.66666666674428</v>
      </c>
      <c r="AX25" s="11">
        <f t="shared" si="134"/>
        <v>48616.66666666657</v>
      </c>
      <c r="AY25" s="11">
        <f t="shared" si="134"/>
        <v>58762.499999999942</v>
      </c>
      <c r="AZ25" s="11">
        <f t="shared" si="134"/>
        <v>60845.833333333285</v>
      </c>
      <c r="BA25" s="11">
        <f t="shared" si="134"/>
        <v>62345.833333333343</v>
      </c>
      <c r="BB25" s="23">
        <f>SUM(AP25:BA25)-BB24</f>
        <v>56489.791666666308</v>
      </c>
      <c r="BC25" s="11">
        <f t="shared" ref="BC25:BN25" si="135">BC6-BC23</f>
        <v>67995.83333333327</v>
      </c>
      <c r="BD25" s="11">
        <f t="shared" si="135"/>
        <v>75849.999999999956</v>
      </c>
      <c r="BE25" s="11">
        <f t="shared" si="135"/>
        <v>26266.66666666657</v>
      </c>
      <c r="BF25" s="11">
        <f t="shared" si="135"/>
        <v>86683.33333333327</v>
      </c>
      <c r="BG25" s="11">
        <f t="shared" si="135"/>
        <v>93183.333333333328</v>
      </c>
      <c r="BH25" s="11">
        <f t="shared" si="135"/>
        <v>55516.666666666628</v>
      </c>
      <c r="BI25" s="11">
        <f t="shared" si="135"/>
        <v>121350.00000000001</v>
      </c>
      <c r="BJ25" s="11">
        <f t="shared" si="135"/>
        <v>132183.33333333331</v>
      </c>
      <c r="BK25" s="11">
        <f t="shared" si="135"/>
        <v>137933.33333333326</v>
      </c>
      <c r="BL25" s="11">
        <f t="shared" si="135"/>
        <v>108099.99999999988</v>
      </c>
      <c r="BM25" s="11">
        <f t="shared" si="135"/>
        <v>168933.33333333326</v>
      </c>
      <c r="BN25" s="11">
        <f t="shared" si="135"/>
        <v>163933.33333333326</v>
      </c>
      <c r="BO25" s="23">
        <f>SUM(BC25:BN25)-BO24</f>
        <v>807577.70833333256</v>
      </c>
      <c r="BP25" s="11">
        <f t="shared" ref="BP25:CA25" si="136">BP6-BP23</f>
        <v>177083.3333333332</v>
      </c>
      <c r="BQ25" s="11">
        <f t="shared" si="136"/>
        <v>182499.99999999994</v>
      </c>
      <c r="BR25" s="11">
        <f t="shared" si="136"/>
        <v>177499.99999999994</v>
      </c>
      <c r="BS25" s="11">
        <f t="shared" si="136"/>
        <v>137916.66666666657</v>
      </c>
      <c r="BT25" s="11">
        <f t="shared" si="136"/>
        <v>191166.66666666669</v>
      </c>
      <c r="BU25" s="11">
        <f t="shared" si="136"/>
        <v>195750.00000000003</v>
      </c>
      <c r="BV25" s="11">
        <f t="shared" si="136"/>
        <v>200750.00000000003</v>
      </c>
      <c r="BW25" s="11">
        <f t="shared" si="136"/>
        <v>158333.33333333305</v>
      </c>
      <c r="BX25" s="11">
        <f t="shared" si="136"/>
        <v>219583.33333333305</v>
      </c>
      <c r="BY25" s="11">
        <f t="shared" si="136"/>
        <v>226749.9999999998</v>
      </c>
      <c r="BZ25" s="11">
        <f t="shared" si="136"/>
        <v>234333.3333333334</v>
      </c>
      <c r="CA25" s="11">
        <f t="shared" si="136"/>
        <v>179333.3333333334</v>
      </c>
      <c r="CB25" s="23">
        <f>SUM(BP25:CA25)-CB24</f>
        <v>1652731.6666666658</v>
      </c>
    </row>
    <row r="26" spans="1:80" ht="15.75" thickTop="1" x14ac:dyDescent="0.25">
      <c r="O26" s="20"/>
      <c r="AB26" s="20"/>
      <c r="AO26" s="15"/>
      <c r="BB26" s="15"/>
      <c r="BO26" s="15"/>
      <c r="CB26" s="15"/>
    </row>
    <row r="27" spans="1:80" x14ac:dyDescent="0.25">
      <c r="A27" s="1" t="s">
        <v>29</v>
      </c>
      <c r="B27" s="1"/>
      <c r="C27" s="7">
        <f>0.2*C25</f>
        <v>-2080</v>
      </c>
      <c r="D27" s="7">
        <f t="shared" ref="D27:N27" si="137">0.2*D25</f>
        <v>-80</v>
      </c>
      <c r="E27" s="7">
        <f t="shared" si="137"/>
        <v>-1080</v>
      </c>
      <c r="F27" s="7">
        <f t="shared" si="137"/>
        <v>-100</v>
      </c>
      <c r="G27" s="7">
        <f t="shared" si="137"/>
        <v>-1100</v>
      </c>
      <c r="H27" s="7">
        <f t="shared" si="137"/>
        <v>-100</v>
      </c>
      <c r="I27" s="7">
        <f t="shared" si="137"/>
        <v>-2100</v>
      </c>
      <c r="J27" s="7">
        <f t="shared" si="137"/>
        <v>-1520</v>
      </c>
      <c r="K27" s="7">
        <f t="shared" si="137"/>
        <v>-7520</v>
      </c>
      <c r="L27" s="7">
        <f t="shared" si="137"/>
        <v>-4206.666666666667</v>
      </c>
      <c r="M27" s="7">
        <f t="shared" si="137"/>
        <v>-4206.666666666667</v>
      </c>
      <c r="N27" s="7">
        <f t="shared" si="137"/>
        <v>-4206.666666666667</v>
      </c>
      <c r="O27" s="24">
        <f>0.2*O25</f>
        <v>-28300</v>
      </c>
      <c r="P27" s="7">
        <f t="shared" ref="P27:AA27" si="138">0.2*P25</f>
        <v>-12900</v>
      </c>
      <c r="Q27" s="7">
        <f t="shared" si="138"/>
        <v>-4053.333333333333</v>
      </c>
      <c r="R27" s="7">
        <f t="shared" si="138"/>
        <v>-3606.6666666666665</v>
      </c>
      <c r="S27" s="7">
        <f t="shared" si="138"/>
        <v>-2359.9999999999995</v>
      </c>
      <c r="T27" s="7">
        <f t="shared" si="138"/>
        <v>-2180.0000000000009</v>
      </c>
      <c r="U27" s="7">
        <f t="shared" si="138"/>
        <v>-10733.333333333336</v>
      </c>
      <c r="V27" s="7">
        <f t="shared" si="138"/>
        <v>-3020</v>
      </c>
      <c r="W27" s="7">
        <f t="shared" si="138"/>
        <v>-3040</v>
      </c>
      <c r="X27" s="7">
        <f t="shared" si="138"/>
        <v>-840</v>
      </c>
      <c r="Y27" s="7">
        <f t="shared" si="138"/>
        <v>-2006.6666666666672</v>
      </c>
      <c r="Z27" s="7">
        <f t="shared" si="138"/>
        <v>-1573.333333333333</v>
      </c>
      <c r="AA27" s="7">
        <f t="shared" si="138"/>
        <v>-673.33333333333576</v>
      </c>
      <c r="AB27" s="24">
        <f>0.2*AB25</f>
        <v>-56476.666666666679</v>
      </c>
      <c r="AC27" s="7">
        <f t="shared" ref="AC27:AN27" si="139">0.2*AC25</f>
        <v>50.000000000002913</v>
      </c>
      <c r="AD27" s="7">
        <f t="shared" si="139"/>
        <v>1224.9999999999986</v>
      </c>
      <c r="AE27" s="7">
        <f t="shared" si="139"/>
        <v>-1866.6666666666688</v>
      </c>
      <c r="AF27" s="7">
        <f t="shared" si="139"/>
        <v>2508.3333333333317</v>
      </c>
      <c r="AG27" s="7">
        <f t="shared" si="139"/>
        <v>3916.6666666666629</v>
      </c>
      <c r="AH27" s="7">
        <f t="shared" si="139"/>
        <v>3291.6666666666715</v>
      </c>
      <c r="AI27" s="7">
        <f t="shared" si="139"/>
        <v>4766.6666666666715</v>
      </c>
      <c r="AJ27" s="7">
        <f t="shared" si="139"/>
        <v>3533.333333333343</v>
      </c>
      <c r="AK27" s="7">
        <f t="shared" si="139"/>
        <v>4008.3333333333317</v>
      </c>
      <c r="AL27" s="7">
        <f t="shared" si="139"/>
        <v>5683.3333333333258</v>
      </c>
      <c r="AM27" s="7">
        <f t="shared" si="139"/>
        <v>1683.3333333333258</v>
      </c>
      <c r="AN27" s="7">
        <f t="shared" si="139"/>
        <v>5058.3333333333348</v>
      </c>
      <c r="AO27" s="24">
        <f>0.2*AO25</f>
        <v>452.66666666665117</v>
      </c>
      <c r="AP27" s="7">
        <f t="shared" ref="AP27:BA27" si="140">0.2*AP25</f>
        <v>-13776.666666666664</v>
      </c>
      <c r="AQ27" s="7">
        <f t="shared" si="140"/>
        <v>6656.6666666666688</v>
      </c>
      <c r="AR27" s="7">
        <f t="shared" si="140"/>
        <v>5423.3333333333321</v>
      </c>
      <c r="AS27" s="7">
        <f t="shared" si="140"/>
        <v>-3143.3333333333317</v>
      </c>
      <c r="AT27" s="7">
        <f t="shared" si="140"/>
        <v>7273.3333333333285</v>
      </c>
      <c r="AU27" s="7">
        <f t="shared" si="140"/>
        <v>6706.6666666666542</v>
      </c>
      <c r="AV27" s="7">
        <f t="shared" si="140"/>
        <v>8573.3333333333285</v>
      </c>
      <c r="AW27" s="7">
        <f t="shared" si="140"/>
        <v>-143.33333333334886</v>
      </c>
      <c r="AX27" s="7">
        <f t="shared" si="140"/>
        <v>9723.3333333333139</v>
      </c>
      <c r="AY27" s="7">
        <f t="shared" si="140"/>
        <v>11752.499999999989</v>
      </c>
      <c r="AZ27" s="7">
        <f t="shared" si="140"/>
        <v>12169.166666666657</v>
      </c>
      <c r="BA27" s="7">
        <f t="shared" si="140"/>
        <v>12469.16666666667</v>
      </c>
      <c r="BB27" s="24">
        <f>0.2*BB25</f>
        <v>11297.958333333263</v>
      </c>
      <c r="BC27" s="7">
        <f t="shared" ref="BC27:BN27" si="141">0.2*BC25</f>
        <v>13599.166666666655</v>
      </c>
      <c r="BD27" s="7">
        <f t="shared" si="141"/>
        <v>15169.999999999993</v>
      </c>
      <c r="BE27" s="7">
        <f t="shared" si="141"/>
        <v>5253.3333333333139</v>
      </c>
      <c r="BF27" s="7">
        <f t="shared" si="141"/>
        <v>17336.666666666653</v>
      </c>
      <c r="BG27" s="7">
        <f t="shared" si="141"/>
        <v>18636.666666666668</v>
      </c>
      <c r="BH27" s="7">
        <f t="shared" si="141"/>
        <v>11103.333333333327</v>
      </c>
      <c r="BI27" s="7">
        <f t="shared" si="141"/>
        <v>24270.000000000004</v>
      </c>
      <c r="BJ27" s="7">
        <f t="shared" si="141"/>
        <v>26436.666666666664</v>
      </c>
      <c r="BK27" s="7">
        <f t="shared" si="141"/>
        <v>27586.666666666653</v>
      </c>
      <c r="BL27" s="7">
        <f t="shared" si="141"/>
        <v>21619.999999999978</v>
      </c>
      <c r="BM27" s="7">
        <f t="shared" si="141"/>
        <v>33786.66666666665</v>
      </c>
      <c r="BN27" s="7">
        <f t="shared" si="141"/>
        <v>32786.66666666665</v>
      </c>
      <c r="BO27" s="24">
        <f>0.2*BO25</f>
        <v>161515.54166666651</v>
      </c>
      <c r="BP27" s="7">
        <f t="shared" ref="BP27:CA27" si="142">0.2*BP25</f>
        <v>35416.666666666642</v>
      </c>
      <c r="BQ27" s="7">
        <f t="shared" si="142"/>
        <v>36499.999999999993</v>
      </c>
      <c r="BR27" s="7">
        <f t="shared" si="142"/>
        <v>35499.999999999993</v>
      </c>
      <c r="BS27" s="7">
        <f t="shared" si="142"/>
        <v>27583.333333333314</v>
      </c>
      <c r="BT27" s="7">
        <f t="shared" si="142"/>
        <v>38233.333333333336</v>
      </c>
      <c r="BU27" s="7">
        <f t="shared" si="142"/>
        <v>39150.000000000007</v>
      </c>
      <c r="BV27" s="7">
        <f t="shared" si="142"/>
        <v>40150.000000000007</v>
      </c>
      <c r="BW27" s="7">
        <f t="shared" si="142"/>
        <v>31666.666666666613</v>
      </c>
      <c r="BX27" s="7">
        <f t="shared" si="142"/>
        <v>43916.666666666613</v>
      </c>
      <c r="BY27" s="7">
        <f t="shared" si="142"/>
        <v>45349.999999999964</v>
      </c>
      <c r="BZ27" s="7">
        <f t="shared" si="142"/>
        <v>46866.666666666686</v>
      </c>
      <c r="CA27" s="7">
        <f t="shared" si="142"/>
        <v>35866.666666666679</v>
      </c>
      <c r="CB27" s="17">
        <f>SUM(BP27:CA27)</f>
        <v>456199.99999999983</v>
      </c>
    </row>
    <row r="28" spans="1:80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4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5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1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1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7"/>
    </row>
    <row r="29" spans="1:80" ht="15.75" thickBot="1" x14ac:dyDescent="0.3">
      <c r="A29" s="8" t="s">
        <v>30</v>
      </c>
      <c r="B29" s="8"/>
      <c r="C29" s="9">
        <f>C25-C27</f>
        <v>-8320</v>
      </c>
      <c r="D29" s="9">
        <f t="shared" ref="D29:O29" si="143">D25-D27</f>
        <v>-320</v>
      </c>
      <c r="E29" s="9">
        <f t="shared" si="143"/>
        <v>-4320</v>
      </c>
      <c r="F29" s="9">
        <f t="shared" si="143"/>
        <v>-400</v>
      </c>
      <c r="G29" s="9">
        <f t="shared" si="143"/>
        <v>-4400</v>
      </c>
      <c r="H29" s="9">
        <f t="shared" si="143"/>
        <v>-400</v>
      </c>
      <c r="I29" s="9">
        <f t="shared" si="143"/>
        <v>-8400</v>
      </c>
      <c r="J29" s="9">
        <f t="shared" si="143"/>
        <v>-6080</v>
      </c>
      <c r="K29" s="9">
        <f t="shared" si="143"/>
        <v>-30080</v>
      </c>
      <c r="L29" s="9">
        <f t="shared" si="143"/>
        <v>-16826.666666666664</v>
      </c>
      <c r="M29" s="9">
        <f t="shared" si="143"/>
        <v>-16826.666666666664</v>
      </c>
      <c r="N29" s="9">
        <f t="shared" si="143"/>
        <v>-16826.666666666664</v>
      </c>
      <c r="O29" s="18">
        <f t="shared" si="143"/>
        <v>-113200</v>
      </c>
      <c r="P29" s="9">
        <f t="shared" ref="P29:AA29" si="144">P25-P27</f>
        <v>-51599.999999999993</v>
      </c>
      <c r="Q29" s="9">
        <f t="shared" si="144"/>
        <v>-16213.333333333332</v>
      </c>
      <c r="R29" s="9">
        <f t="shared" si="144"/>
        <v>-14426.666666666666</v>
      </c>
      <c r="S29" s="9">
        <f t="shared" si="144"/>
        <v>-9439.9999999999964</v>
      </c>
      <c r="T29" s="9">
        <f t="shared" si="144"/>
        <v>-8720.0000000000036</v>
      </c>
      <c r="U29" s="9">
        <f t="shared" si="144"/>
        <v>-42933.333333333336</v>
      </c>
      <c r="V29" s="9">
        <f t="shared" si="144"/>
        <v>-12080</v>
      </c>
      <c r="W29" s="9">
        <f t="shared" si="144"/>
        <v>-12160</v>
      </c>
      <c r="X29" s="9">
        <f t="shared" si="144"/>
        <v>-3360</v>
      </c>
      <c r="Y29" s="9">
        <f t="shared" si="144"/>
        <v>-8026.6666666666688</v>
      </c>
      <c r="Z29" s="9">
        <f t="shared" si="144"/>
        <v>-6293.3333333333312</v>
      </c>
      <c r="AA29" s="9">
        <f t="shared" si="144"/>
        <v>-2693.333333333343</v>
      </c>
      <c r="AB29" s="18">
        <f>SUM(P29:AA29)</f>
        <v>-187946.66666666669</v>
      </c>
      <c r="AC29" s="9">
        <f t="shared" ref="AC29:AO29" si="145">AC25-AC27</f>
        <v>200.00000000001165</v>
      </c>
      <c r="AD29" s="9">
        <f t="shared" si="145"/>
        <v>4899.9999999999945</v>
      </c>
      <c r="AE29" s="9">
        <f t="shared" si="145"/>
        <v>-7466.6666666666742</v>
      </c>
      <c r="AF29" s="9">
        <f t="shared" si="145"/>
        <v>10033.333333333325</v>
      </c>
      <c r="AG29" s="9">
        <f t="shared" si="145"/>
        <v>15666.666666666652</v>
      </c>
      <c r="AH29" s="9">
        <f t="shared" si="145"/>
        <v>13166.666666666686</v>
      </c>
      <c r="AI29" s="9">
        <f t="shared" si="145"/>
        <v>19066.666666666686</v>
      </c>
      <c r="AJ29" s="9">
        <f t="shared" si="145"/>
        <v>14133.333333333372</v>
      </c>
      <c r="AK29" s="9">
        <f t="shared" si="145"/>
        <v>16033.333333333325</v>
      </c>
      <c r="AL29" s="9">
        <f t="shared" si="145"/>
        <v>22733.333333333303</v>
      </c>
      <c r="AM29" s="9">
        <f t="shared" si="145"/>
        <v>6733.3333333333021</v>
      </c>
      <c r="AN29" s="9">
        <f t="shared" si="145"/>
        <v>20233.333333333336</v>
      </c>
      <c r="AO29" s="18">
        <f t="shared" si="145"/>
        <v>1810.6666666666047</v>
      </c>
      <c r="AP29" s="9">
        <f t="shared" ref="AP29:BB29" si="146">AP25-AP27</f>
        <v>-55106.66666666665</v>
      </c>
      <c r="AQ29" s="9">
        <f t="shared" si="146"/>
        <v>26626.666666666675</v>
      </c>
      <c r="AR29" s="9">
        <f t="shared" si="146"/>
        <v>21693.333333333325</v>
      </c>
      <c r="AS29" s="9">
        <f t="shared" si="146"/>
        <v>-12573.333333333325</v>
      </c>
      <c r="AT29" s="9">
        <f t="shared" si="146"/>
        <v>29093.333333333314</v>
      </c>
      <c r="AU29" s="9">
        <f t="shared" si="146"/>
        <v>26826.666666666617</v>
      </c>
      <c r="AV29" s="9">
        <f t="shared" si="146"/>
        <v>34293.333333333314</v>
      </c>
      <c r="AW29" s="9">
        <f t="shared" si="146"/>
        <v>-573.33333333339544</v>
      </c>
      <c r="AX29" s="9">
        <f t="shared" si="146"/>
        <v>38893.333333333256</v>
      </c>
      <c r="AY29" s="9">
        <f t="shared" si="146"/>
        <v>47009.999999999956</v>
      </c>
      <c r="AZ29" s="9">
        <f t="shared" si="146"/>
        <v>48676.666666666628</v>
      </c>
      <c r="BA29" s="9">
        <f t="shared" si="146"/>
        <v>49876.666666666672</v>
      </c>
      <c r="BB29" s="18">
        <f t="shared" si="146"/>
        <v>45191.833333333045</v>
      </c>
      <c r="BC29" s="9">
        <f t="shared" ref="BC29:BO29" si="147">BC25-BC27</f>
        <v>54396.666666666613</v>
      </c>
      <c r="BD29" s="9">
        <f t="shared" si="147"/>
        <v>60679.999999999964</v>
      </c>
      <c r="BE29" s="9">
        <f t="shared" si="147"/>
        <v>21013.333333333256</v>
      </c>
      <c r="BF29" s="9">
        <f t="shared" si="147"/>
        <v>69346.666666666613</v>
      </c>
      <c r="BG29" s="9">
        <f t="shared" si="147"/>
        <v>74546.666666666657</v>
      </c>
      <c r="BH29" s="9">
        <f t="shared" si="147"/>
        <v>44413.333333333299</v>
      </c>
      <c r="BI29" s="9">
        <f t="shared" si="147"/>
        <v>97080.000000000015</v>
      </c>
      <c r="BJ29" s="9">
        <f t="shared" si="147"/>
        <v>105746.66666666666</v>
      </c>
      <c r="BK29" s="9">
        <f t="shared" si="147"/>
        <v>110346.6666666666</v>
      </c>
      <c r="BL29" s="9">
        <f t="shared" si="147"/>
        <v>86479.999999999913</v>
      </c>
      <c r="BM29" s="9">
        <f t="shared" si="147"/>
        <v>135146.6666666666</v>
      </c>
      <c r="BN29" s="9">
        <f t="shared" si="147"/>
        <v>131146.6666666666</v>
      </c>
      <c r="BO29" s="18">
        <f t="shared" si="147"/>
        <v>646062.16666666605</v>
      </c>
      <c r="BP29" s="9">
        <f t="shared" ref="BP29:CB29" si="148">BP25-BP27</f>
        <v>141666.66666666657</v>
      </c>
      <c r="BQ29" s="9">
        <f t="shared" si="148"/>
        <v>145999.99999999994</v>
      </c>
      <c r="BR29" s="9">
        <f t="shared" si="148"/>
        <v>141999.99999999994</v>
      </c>
      <c r="BS29" s="9">
        <f t="shared" si="148"/>
        <v>110333.33333333326</v>
      </c>
      <c r="BT29" s="9">
        <f t="shared" si="148"/>
        <v>152933.33333333334</v>
      </c>
      <c r="BU29" s="9">
        <f t="shared" si="148"/>
        <v>156600.00000000003</v>
      </c>
      <c r="BV29" s="9">
        <f t="shared" si="148"/>
        <v>160600.00000000003</v>
      </c>
      <c r="BW29" s="9">
        <f t="shared" si="148"/>
        <v>126666.66666666644</v>
      </c>
      <c r="BX29" s="9">
        <f t="shared" si="148"/>
        <v>175666.66666666645</v>
      </c>
      <c r="BY29" s="9">
        <f t="shared" si="148"/>
        <v>181399.99999999983</v>
      </c>
      <c r="BZ29" s="9">
        <f t="shared" si="148"/>
        <v>187466.66666666672</v>
      </c>
      <c r="CA29" s="9">
        <f t="shared" si="148"/>
        <v>143466.66666666672</v>
      </c>
      <c r="CB29" s="18">
        <f t="shared" si="148"/>
        <v>1196531.666666666</v>
      </c>
    </row>
    <row r="30" spans="1:80" ht="15.75" thickTop="1" x14ac:dyDescent="0.25">
      <c r="AO30" s="14"/>
    </row>
    <row r="31" spans="1:80" x14ac:dyDescent="0.25">
      <c r="B31" s="31">
        <f>B19*1.5</f>
        <v>180000</v>
      </c>
    </row>
    <row r="32" spans="1:80" x14ac:dyDescent="0.25">
      <c r="B32" s="31">
        <f t="shared" ref="B32:B33" si="149">B21*1.5</f>
        <v>90000</v>
      </c>
      <c r="AA32">
        <v>21</v>
      </c>
      <c r="AB32">
        <v>22</v>
      </c>
      <c r="AC32">
        <v>23</v>
      </c>
      <c r="AD32">
        <v>24</v>
      </c>
      <c r="AE32">
        <v>25</v>
      </c>
      <c r="AF32">
        <v>26</v>
      </c>
    </row>
    <row r="33" spans="2:32" x14ac:dyDescent="0.25">
      <c r="B33" s="31">
        <f t="shared" si="149"/>
        <v>60000</v>
      </c>
      <c r="Z33" t="s">
        <v>68</v>
      </c>
      <c r="AA33" s="14">
        <f>O3</f>
        <v>0</v>
      </c>
      <c r="AB33" s="14">
        <f>AB3</f>
        <v>949000</v>
      </c>
      <c r="AC33" s="14">
        <f>AO3</f>
        <v>3340566.666666667</v>
      </c>
      <c r="AD33" s="14">
        <f>BB3</f>
        <v>5238620.833333333</v>
      </c>
      <c r="AE33" s="14">
        <f>BO3</f>
        <v>8607029.166666666</v>
      </c>
      <c r="AF33" s="14">
        <f>CB3</f>
        <v>12565366.666666664</v>
      </c>
    </row>
    <row r="34" spans="2:32" x14ac:dyDescent="0.25">
      <c r="Z34" t="s">
        <v>69</v>
      </c>
      <c r="AA34" s="7">
        <f>O29</f>
        <v>-113200</v>
      </c>
      <c r="AB34" s="7">
        <f>AB29</f>
        <v>-187946.66666666669</v>
      </c>
      <c r="AC34" s="7">
        <f>AO29</f>
        <v>1810.6666666666047</v>
      </c>
      <c r="AD34" s="7">
        <f>BB29</f>
        <v>45191.833333333045</v>
      </c>
      <c r="AE34" s="7">
        <f>BO29</f>
        <v>646062.16666666605</v>
      </c>
      <c r="AF34" s="7">
        <f>CB29</f>
        <v>1196531.666666666</v>
      </c>
    </row>
  </sheetData>
  <pageMargins left="0.7" right="0.7" top="0.75" bottom="0.75" header="0.3" footer="0.3"/>
  <pageSetup orientation="portrait" horizontalDpi="4294967293" verticalDpi="4294967293" r:id="rId1"/>
  <ignoredErrors>
    <ignoredError sqref="O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28192-F5B4-4D8E-981D-9A078F648760}">
  <dimension ref="A1:CA77"/>
  <sheetViews>
    <sheetView zoomScaleNormal="100" workbookViewId="0">
      <pane xSplit="1" topLeftCell="N1" activePane="topRight" state="frozen"/>
      <selection pane="topRight" activeCell="T85" sqref="T85"/>
    </sheetView>
  </sheetViews>
  <sheetFormatPr defaultRowHeight="15" x14ac:dyDescent="0.25"/>
  <cols>
    <col min="1" max="1" width="48.28515625" customWidth="1"/>
    <col min="2" max="2" width="6.5703125" bestFit="1" customWidth="1"/>
    <col min="3" max="3" width="7" bestFit="1" customWidth="1"/>
    <col min="4" max="4" width="7.5703125" bestFit="1" customWidth="1"/>
    <col min="5" max="5" width="6.85546875" bestFit="1" customWidth="1"/>
    <col min="6" max="6" width="7.85546875" bestFit="1" customWidth="1"/>
    <col min="7" max="7" width="6.7109375" bestFit="1" customWidth="1"/>
    <col min="8" max="8" width="6.140625" bestFit="1" customWidth="1"/>
    <col min="9" max="9" width="7.140625" bestFit="1" customWidth="1"/>
    <col min="10" max="10" width="7" bestFit="1" customWidth="1"/>
    <col min="11" max="11" width="6.7109375" bestFit="1" customWidth="1"/>
    <col min="12" max="12" width="7.28515625" bestFit="1" customWidth="1"/>
    <col min="13" max="13" width="7" bestFit="1" customWidth="1"/>
    <col min="14" max="14" width="6.5703125" bestFit="1" customWidth="1"/>
    <col min="15" max="15" width="11.140625" bestFit="1" customWidth="1"/>
    <col min="16" max="16" width="10" bestFit="1" customWidth="1"/>
    <col min="17" max="21" width="10.7109375" bestFit="1" customWidth="1"/>
    <col min="22" max="23" width="12.28515625" bestFit="1" customWidth="1"/>
    <col min="24" max="26" width="13.42578125" bestFit="1" customWidth="1"/>
    <col min="27" max="27" width="12.28515625" bestFit="1" customWidth="1"/>
    <col min="28" max="37" width="10.7109375" bestFit="1" customWidth="1"/>
    <col min="38" max="52" width="12.28515625" bestFit="1" customWidth="1"/>
    <col min="53" max="53" width="13.42578125" bestFit="1" customWidth="1"/>
    <col min="54" max="65" width="12.28515625" bestFit="1" customWidth="1"/>
    <col min="66" max="66" width="13.42578125" bestFit="1" customWidth="1"/>
    <col min="67" max="78" width="12.28515625" bestFit="1" customWidth="1"/>
    <col min="79" max="79" width="13.42578125" bestFit="1" customWidth="1"/>
  </cols>
  <sheetData>
    <row r="1" spans="1:79" x14ac:dyDescent="0.25">
      <c r="B1" s="30">
        <v>44197</v>
      </c>
      <c r="C1" s="30">
        <v>44228</v>
      </c>
      <c r="D1" s="30">
        <v>44256</v>
      </c>
      <c r="E1" s="30">
        <v>44287</v>
      </c>
      <c r="F1" s="30">
        <v>44317</v>
      </c>
      <c r="G1" s="30">
        <v>44348</v>
      </c>
      <c r="H1" s="30">
        <v>44378</v>
      </c>
      <c r="I1" s="30">
        <v>44409</v>
      </c>
      <c r="J1" s="30">
        <v>44440</v>
      </c>
      <c r="K1" s="30">
        <v>44470</v>
      </c>
      <c r="L1" s="30">
        <v>44501</v>
      </c>
      <c r="M1" s="30">
        <v>44531</v>
      </c>
      <c r="N1" t="s">
        <v>12</v>
      </c>
      <c r="O1" s="30">
        <v>44562</v>
      </c>
      <c r="P1" s="30">
        <v>44593</v>
      </c>
      <c r="Q1" s="30">
        <v>44621</v>
      </c>
      <c r="R1" s="30">
        <v>44652</v>
      </c>
      <c r="S1" s="30">
        <v>44682</v>
      </c>
      <c r="T1" s="30">
        <v>44713</v>
      </c>
      <c r="U1" s="30">
        <v>44743</v>
      </c>
      <c r="V1" s="30">
        <v>44774</v>
      </c>
      <c r="W1" s="30">
        <v>44805</v>
      </c>
      <c r="X1" s="30">
        <v>44835</v>
      </c>
      <c r="Y1" s="30">
        <v>44866</v>
      </c>
      <c r="Z1" s="30">
        <v>44896</v>
      </c>
      <c r="AA1" t="s">
        <v>12</v>
      </c>
      <c r="AB1" s="30">
        <v>44927</v>
      </c>
      <c r="AC1" s="30">
        <v>44958</v>
      </c>
      <c r="AD1" s="30">
        <v>44986</v>
      </c>
      <c r="AE1" s="30">
        <v>45017</v>
      </c>
      <c r="AF1" s="30">
        <v>45047</v>
      </c>
      <c r="AG1" s="30">
        <v>45078</v>
      </c>
      <c r="AH1" s="30">
        <v>45108</v>
      </c>
      <c r="AI1" s="30">
        <v>45139</v>
      </c>
      <c r="AJ1" s="30">
        <v>45170</v>
      </c>
      <c r="AK1" s="30">
        <v>45200</v>
      </c>
      <c r="AL1" s="30">
        <v>45231</v>
      </c>
      <c r="AM1" s="30">
        <v>45261</v>
      </c>
      <c r="AN1" t="s">
        <v>12</v>
      </c>
      <c r="AO1" s="30">
        <v>45292</v>
      </c>
      <c r="AP1" s="30">
        <v>45323</v>
      </c>
      <c r="AQ1" s="30">
        <v>45352</v>
      </c>
      <c r="AR1" s="30">
        <v>45383</v>
      </c>
      <c r="AS1" s="30">
        <v>45413</v>
      </c>
      <c r="AT1" s="30">
        <v>45444</v>
      </c>
      <c r="AU1" s="30">
        <v>45474</v>
      </c>
      <c r="AV1" s="30">
        <v>45505</v>
      </c>
      <c r="AW1" s="30">
        <v>45536</v>
      </c>
      <c r="AX1" s="30">
        <v>45566</v>
      </c>
      <c r="AY1" s="30">
        <v>45597</v>
      </c>
      <c r="AZ1" s="30">
        <v>45627</v>
      </c>
      <c r="BA1" t="s">
        <v>12</v>
      </c>
      <c r="BB1" s="30">
        <v>45658</v>
      </c>
      <c r="BC1" s="30">
        <v>45689</v>
      </c>
      <c r="BD1" s="30">
        <v>45717</v>
      </c>
      <c r="BE1" s="30">
        <v>45748</v>
      </c>
      <c r="BF1" s="30">
        <v>45778</v>
      </c>
      <c r="BG1" s="30">
        <v>45809</v>
      </c>
      <c r="BH1" s="30">
        <v>45839</v>
      </c>
      <c r="BI1" s="30">
        <v>45870</v>
      </c>
      <c r="BJ1" s="30">
        <v>45901</v>
      </c>
      <c r="BK1" s="30">
        <v>45931</v>
      </c>
      <c r="BL1" s="30">
        <v>45962</v>
      </c>
      <c r="BM1" s="30">
        <v>45992</v>
      </c>
      <c r="BN1" t="s">
        <v>12</v>
      </c>
      <c r="BO1" s="30">
        <v>46023</v>
      </c>
      <c r="BP1" s="30">
        <v>46054</v>
      </c>
      <c r="BQ1" s="30">
        <v>46082</v>
      </c>
      <c r="BR1" s="30">
        <v>46113</v>
      </c>
      <c r="BS1" s="30">
        <v>46143</v>
      </c>
      <c r="BT1" s="30">
        <v>46174</v>
      </c>
      <c r="BU1" s="30">
        <v>46204</v>
      </c>
      <c r="BV1" s="30">
        <v>46235</v>
      </c>
      <c r="BW1" s="30">
        <v>46266</v>
      </c>
      <c r="BX1" s="30">
        <v>46296</v>
      </c>
      <c r="BY1" s="30">
        <v>46327</v>
      </c>
      <c r="BZ1" s="30">
        <v>46357</v>
      </c>
      <c r="CA1" t="s">
        <v>12</v>
      </c>
    </row>
    <row r="3" spans="1:79" x14ac:dyDescent="0.25">
      <c r="A3" t="s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(I7*I14)+(I18*I25)</f>
        <v>0</v>
      </c>
      <c r="J3" s="3">
        <f>(J7*J14)+(J18*J25)</f>
        <v>0</v>
      </c>
      <c r="K3" s="3">
        <f>(K7*K14)+(K18*K25)</f>
        <v>0</v>
      </c>
      <c r="L3" s="3">
        <f>(L7*L14)+(L18*L25)</f>
        <v>0</v>
      </c>
      <c r="M3" s="3">
        <f>(M7*M14)+(M18*M25)</f>
        <v>0</v>
      </c>
      <c r="N3" s="3">
        <f>SUM(B3:M3)</f>
        <v>0</v>
      </c>
      <c r="O3" s="3">
        <f>(O7*O14)+(O18*O25)+(O29*O36)+(O40*O47)</f>
        <v>13000.000000000002</v>
      </c>
      <c r="P3" s="3">
        <f t="shared" ref="P3:Z3" si="0">(P7*P14)+(P18*P25)+(P29*P36)+(P40*P47)</f>
        <v>26000.000000000004</v>
      </c>
      <c r="Q3" s="3">
        <f t="shared" si="0"/>
        <v>39000</v>
      </c>
      <c r="R3" s="3">
        <f t="shared" si="0"/>
        <v>52000.000000000007</v>
      </c>
      <c r="S3" s="3">
        <f t="shared" si="0"/>
        <v>65000</v>
      </c>
      <c r="T3" s="3">
        <f t="shared" si="0"/>
        <v>78000</v>
      </c>
      <c r="U3" s="3">
        <f t="shared" si="0"/>
        <v>78000</v>
      </c>
      <c r="V3" s="3">
        <f t="shared" si="0"/>
        <v>78000</v>
      </c>
      <c r="W3" s="3">
        <f t="shared" si="0"/>
        <v>117000</v>
      </c>
      <c r="X3" s="3">
        <f t="shared" si="0"/>
        <v>123500</v>
      </c>
      <c r="Y3" s="3">
        <f t="shared" si="0"/>
        <v>130000</v>
      </c>
      <c r="Z3" s="3">
        <f t="shared" si="0"/>
        <v>149500</v>
      </c>
      <c r="AA3" s="14">
        <f>SUM(O3:Z3)</f>
        <v>949000</v>
      </c>
      <c r="AB3" s="3">
        <f t="shared" ref="AB3:AL3" si="1">(AB7*AB14)+(AB18*AB25)+(AB29*AB36)+(AB40*AB47)</f>
        <v>187633.33333333337</v>
      </c>
      <c r="AC3" s="3">
        <f t="shared" si="1"/>
        <v>214933.33333333331</v>
      </c>
      <c r="AD3" s="3">
        <f t="shared" si="1"/>
        <v>236600</v>
      </c>
      <c r="AE3" s="3">
        <f t="shared" si="1"/>
        <v>244400</v>
      </c>
      <c r="AF3" s="3">
        <f t="shared" si="1"/>
        <v>265200</v>
      </c>
      <c r="AG3" s="3">
        <f t="shared" si="1"/>
        <v>273866.66666666669</v>
      </c>
      <c r="AH3" s="3">
        <f t="shared" si="1"/>
        <v>289033.33333333337</v>
      </c>
      <c r="AI3" s="3">
        <f t="shared" si="1"/>
        <v>295533.33333333337</v>
      </c>
      <c r="AJ3" s="3">
        <f t="shared" si="1"/>
        <v>310700</v>
      </c>
      <c r="AK3" s="3">
        <f t="shared" si="1"/>
        <v>338000</v>
      </c>
      <c r="AL3" s="3">
        <f t="shared" si="1"/>
        <v>338000</v>
      </c>
      <c r="AM3" s="3">
        <f>(AM7*AM14)+(AM18*AM25)+(AM29*AM36)+(AM40*AM47)</f>
        <v>346666.66666666669</v>
      </c>
      <c r="AN3" s="14">
        <f>SUM(AB3:AM3)</f>
        <v>3340566.666666667</v>
      </c>
      <c r="AO3" s="3">
        <f t="shared" ref="AO3:AY3" si="2">(AO7*AO14)+(AO18*AO25)+(AO29*AO36)+(AO40*AO47)</f>
        <v>373966.66666666669</v>
      </c>
      <c r="AP3" s="3">
        <f t="shared" si="2"/>
        <v>380466.66666666669</v>
      </c>
      <c r="AQ3" s="3">
        <f t="shared" si="2"/>
        <v>386966.66666666669</v>
      </c>
      <c r="AR3" s="3">
        <f t="shared" si="2"/>
        <v>393466.66666666669</v>
      </c>
      <c r="AS3" s="3">
        <f t="shared" si="2"/>
        <v>409933.33333333331</v>
      </c>
      <c r="AT3" s="3">
        <f t="shared" si="2"/>
        <v>416433.33333333331</v>
      </c>
      <c r="AU3" s="3">
        <f t="shared" si="2"/>
        <v>429433.33333333331</v>
      </c>
      <c r="AV3" s="3">
        <f t="shared" si="2"/>
        <v>459766.66666666663</v>
      </c>
      <c r="AW3" s="3">
        <f t="shared" si="2"/>
        <v>472766.66666666663</v>
      </c>
      <c r="AX3" s="3">
        <f t="shared" si="2"/>
        <v>487445.83333333331</v>
      </c>
      <c r="AY3" s="3">
        <f t="shared" si="2"/>
        <v>503695.83333333331</v>
      </c>
      <c r="AZ3" s="3">
        <f>(AZ7*AZ14)+(AZ18*AZ25)+(AZ29*AZ36)+(AZ40*AZ47)</f>
        <v>524279.16666666669</v>
      </c>
      <c r="BA3" s="14">
        <f>SUM(AO3:AZ3)</f>
        <v>5238620.833333333</v>
      </c>
      <c r="BB3" s="3">
        <f t="shared" ref="BB3:BL3" si="3">(BB7*BB14)+(BB18*BB25)+(BB29*BB36)+(BB40*BB47)</f>
        <v>566529.16666666663</v>
      </c>
      <c r="BC3" s="3">
        <f t="shared" si="3"/>
        <v>589116.66666666663</v>
      </c>
      <c r="BD3" s="3">
        <f t="shared" si="3"/>
        <v>605366.66666666663</v>
      </c>
      <c r="BE3" s="3">
        <f t="shared" si="3"/>
        <v>621616.66666666663</v>
      </c>
      <c r="BF3" s="3">
        <f t="shared" si="3"/>
        <v>642200</v>
      </c>
      <c r="BG3" s="3">
        <f t="shared" si="3"/>
        <v>693333.33333333337</v>
      </c>
      <c r="BH3" s="3">
        <f t="shared" si="3"/>
        <v>725833.33333333337</v>
      </c>
      <c r="BI3" s="3">
        <f t="shared" si="3"/>
        <v>758333.33333333337</v>
      </c>
      <c r="BJ3" s="3">
        <f t="shared" si="3"/>
        <v>800800</v>
      </c>
      <c r="BK3" s="3">
        <f t="shared" si="3"/>
        <v>846300</v>
      </c>
      <c r="BL3" s="3">
        <f t="shared" si="3"/>
        <v>878800</v>
      </c>
      <c r="BM3" s="3">
        <f>(BM7*BM14)+(BM18*BM25)+(BM29*BM36)+(BM40*BM47)</f>
        <v>878800</v>
      </c>
      <c r="BN3" s="14">
        <f>SUM(BB3:BM3)</f>
        <v>8607029.166666666</v>
      </c>
      <c r="BO3" s="3">
        <f t="shared" ref="BO3:BY3" si="4">(BO7*BO14)+(BO18*BO25)+(BO29*BO36)+(BO40*BO47)</f>
        <v>953766.66666666663</v>
      </c>
      <c r="BP3" s="3">
        <f t="shared" si="4"/>
        <v>970016.66666666663</v>
      </c>
      <c r="BQ3" s="3">
        <f t="shared" si="4"/>
        <v>970016.66666666663</v>
      </c>
      <c r="BR3" s="3">
        <f t="shared" si="4"/>
        <v>986266.66666666663</v>
      </c>
      <c r="BS3" s="3">
        <f t="shared" si="4"/>
        <v>996233.33333333337</v>
      </c>
      <c r="BT3" s="3">
        <f t="shared" si="4"/>
        <v>1044983.3333333334</v>
      </c>
      <c r="BU3" s="3">
        <f t="shared" si="4"/>
        <v>1044983.3333333334</v>
      </c>
      <c r="BV3" s="3">
        <f t="shared" si="4"/>
        <v>1066866.6666666665</v>
      </c>
      <c r="BW3" s="3">
        <f t="shared" si="4"/>
        <v>1115616.6666666665</v>
      </c>
      <c r="BX3" s="3">
        <f t="shared" si="4"/>
        <v>1124283.3333333333</v>
      </c>
      <c r="BY3" s="3">
        <f t="shared" si="4"/>
        <v>1146166.6666666667</v>
      </c>
      <c r="BZ3" s="3">
        <f>(BZ7*BZ14)+(BZ18*BZ25)+(BZ29*BZ36)+(BZ40*BZ47)</f>
        <v>1146166.6666666667</v>
      </c>
      <c r="CA3" s="14">
        <f>SUM(BO3:BZ3)</f>
        <v>12565366.666666664</v>
      </c>
    </row>
    <row r="4" spans="1:79" x14ac:dyDescent="0.25">
      <c r="A4" t="s">
        <v>0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f>SUM(B4:M4)</f>
        <v>0</v>
      </c>
      <c r="O4" s="3">
        <f>(O8*O14)+(O19*O25)+(O30*O36)+(O41*O47)</f>
        <v>8666.6666666666679</v>
      </c>
      <c r="P4" s="3">
        <f t="shared" ref="P4:BZ4" si="5">(P8*P14)+(P19*P25)+(P30*P36)+(P41*P47)</f>
        <v>17333.333333333336</v>
      </c>
      <c r="Q4" s="3">
        <f t="shared" si="5"/>
        <v>26000</v>
      </c>
      <c r="R4" s="3">
        <f t="shared" si="5"/>
        <v>34666.666666666672</v>
      </c>
      <c r="S4" s="3">
        <f t="shared" si="5"/>
        <v>43333.333333333336</v>
      </c>
      <c r="T4" s="3">
        <f t="shared" si="5"/>
        <v>52000</v>
      </c>
      <c r="U4" s="3">
        <f t="shared" si="5"/>
        <v>52000</v>
      </c>
      <c r="V4" s="3">
        <f t="shared" si="5"/>
        <v>52000</v>
      </c>
      <c r="W4" s="3">
        <f t="shared" si="5"/>
        <v>78000</v>
      </c>
      <c r="X4" s="3">
        <f t="shared" si="5"/>
        <v>82333.333333333343</v>
      </c>
      <c r="Y4" s="3">
        <f t="shared" si="5"/>
        <v>86666.666666666672</v>
      </c>
      <c r="Z4" s="3">
        <f t="shared" si="5"/>
        <v>99666.666666666686</v>
      </c>
      <c r="AA4" s="3">
        <f>SUM(O4:Z4)</f>
        <v>632666.66666666674</v>
      </c>
      <c r="AB4" s="3">
        <f t="shared" si="5"/>
        <v>126966.66666666669</v>
      </c>
      <c r="AC4" s="3">
        <f t="shared" si="5"/>
        <v>145058.33333333331</v>
      </c>
      <c r="AD4" s="3">
        <f t="shared" si="5"/>
        <v>159683.33333333334</v>
      </c>
      <c r="AE4" s="3">
        <f t="shared" si="5"/>
        <v>164775</v>
      </c>
      <c r="AF4" s="3">
        <f t="shared" si="5"/>
        <v>178533.33333333334</v>
      </c>
      <c r="AG4" s="3">
        <f t="shared" si="5"/>
        <v>184491.66666666666</v>
      </c>
      <c r="AH4" s="3">
        <f t="shared" si="5"/>
        <v>194783.33333333334</v>
      </c>
      <c r="AI4" s="3">
        <f t="shared" si="5"/>
        <v>199116.66666666666</v>
      </c>
      <c r="AJ4" s="3">
        <f t="shared" si="5"/>
        <v>209408.33333333334</v>
      </c>
      <c r="AK4" s="3">
        <f t="shared" si="5"/>
        <v>227500.00000000003</v>
      </c>
      <c r="AL4" s="3">
        <f t="shared" si="5"/>
        <v>227500.00000000003</v>
      </c>
      <c r="AM4" s="3">
        <f t="shared" si="5"/>
        <v>233458.33333333334</v>
      </c>
      <c r="AN4" s="3">
        <f>SUM(AB4:AM4)</f>
        <v>2251275</v>
      </c>
      <c r="AO4" s="3">
        <f t="shared" si="5"/>
        <v>251550</v>
      </c>
      <c r="AP4" s="3">
        <f t="shared" si="5"/>
        <v>255883.33333333334</v>
      </c>
      <c r="AQ4" s="3">
        <f t="shared" si="5"/>
        <v>260216.66666666669</v>
      </c>
      <c r="AR4" s="3">
        <f t="shared" si="5"/>
        <v>264550</v>
      </c>
      <c r="AS4" s="3">
        <f t="shared" si="5"/>
        <v>275600</v>
      </c>
      <c r="AT4" s="3">
        <f t="shared" si="5"/>
        <v>279933.33333333337</v>
      </c>
      <c r="AU4" s="3">
        <f t="shared" si="5"/>
        <v>288600</v>
      </c>
      <c r="AV4" s="3">
        <f t="shared" si="5"/>
        <v>309183.33333333337</v>
      </c>
      <c r="AW4" s="3">
        <f t="shared" si="5"/>
        <v>317850.00000000006</v>
      </c>
      <c r="AX4" s="3">
        <f t="shared" si="5"/>
        <v>327383.33333333337</v>
      </c>
      <c r="AY4" s="3">
        <f t="shared" si="5"/>
        <v>338216.66666666669</v>
      </c>
      <c r="AZ4" s="3">
        <f t="shared" si="5"/>
        <v>352300</v>
      </c>
      <c r="BA4" s="3">
        <f>SUM(AO4:AZ4)</f>
        <v>3521266.666666667</v>
      </c>
      <c r="BB4" s="3">
        <f t="shared" si="5"/>
        <v>380466.66666666669</v>
      </c>
      <c r="BC4" s="3">
        <f t="shared" si="5"/>
        <v>395200</v>
      </c>
      <c r="BD4" s="3">
        <f t="shared" si="5"/>
        <v>406033.33333333337</v>
      </c>
      <c r="BE4" s="3">
        <f t="shared" si="5"/>
        <v>416866.66666666669</v>
      </c>
      <c r="BF4" s="3">
        <f t="shared" si="5"/>
        <v>430950</v>
      </c>
      <c r="BG4" s="3">
        <f t="shared" si="5"/>
        <v>464750.00000000006</v>
      </c>
      <c r="BH4" s="3">
        <f t="shared" si="5"/>
        <v>486416.66666666669</v>
      </c>
      <c r="BI4" s="3">
        <f t="shared" si="5"/>
        <v>508083.33333333337</v>
      </c>
      <c r="BJ4" s="3">
        <f t="shared" si="5"/>
        <v>536466.66666666674</v>
      </c>
      <c r="BK4" s="3">
        <f t="shared" si="5"/>
        <v>566800.00000000012</v>
      </c>
      <c r="BL4" s="3">
        <f t="shared" si="5"/>
        <v>588466.66666666674</v>
      </c>
      <c r="BM4" s="3">
        <f t="shared" si="5"/>
        <v>588466.66666666674</v>
      </c>
      <c r="BN4" s="3">
        <f>SUM(BB4:BM4)</f>
        <v>5768966.6666666679</v>
      </c>
      <c r="BO4" s="3">
        <f t="shared" si="5"/>
        <v>638516.66666666674</v>
      </c>
      <c r="BP4" s="3">
        <f t="shared" si="5"/>
        <v>649350</v>
      </c>
      <c r="BQ4" s="3">
        <f t="shared" si="5"/>
        <v>649350</v>
      </c>
      <c r="BR4" s="3">
        <f t="shared" si="5"/>
        <v>660183.33333333337</v>
      </c>
      <c r="BS4" s="3">
        <f t="shared" si="5"/>
        <v>666900</v>
      </c>
      <c r="BT4" s="3">
        <f t="shared" si="5"/>
        <v>699400</v>
      </c>
      <c r="BU4" s="3">
        <f t="shared" si="5"/>
        <v>699400</v>
      </c>
      <c r="BV4" s="3">
        <f t="shared" si="5"/>
        <v>713700.00000000012</v>
      </c>
      <c r="BW4" s="3">
        <f t="shared" si="5"/>
        <v>746200.00000000012</v>
      </c>
      <c r="BX4" s="3">
        <f t="shared" si="5"/>
        <v>752700.00000000012</v>
      </c>
      <c r="BY4" s="3">
        <f t="shared" si="5"/>
        <v>767000</v>
      </c>
      <c r="BZ4" s="3">
        <f t="shared" si="5"/>
        <v>767000</v>
      </c>
      <c r="CA4" s="3">
        <f>SUM(BO4:BZ4)</f>
        <v>8409700</v>
      </c>
    </row>
    <row r="6" spans="1:79" x14ac:dyDescent="0.25">
      <c r="A6" t="s">
        <v>13</v>
      </c>
    </row>
    <row r="7" spans="1:79" x14ac:dyDescent="0.25">
      <c r="A7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6</v>
      </c>
      <c r="P7" s="2">
        <v>6</v>
      </c>
      <c r="Q7" s="2">
        <v>6</v>
      </c>
      <c r="R7" s="2">
        <v>6</v>
      </c>
      <c r="S7" s="2">
        <v>6</v>
      </c>
      <c r="T7" s="2">
        <v>6</v>
      </c>
      <c r="U7" s="2">
        <v>6</v>
      </c>
      <c r="V7" s="2">
        <v>6</v>
      </c>
      <c r="W7" s="2">
        <v>6</v>
      </c>
      <c r="X7" s="2">
        <v>6</v>
      </c>
      <c r="Y7" s="2">
        <v>6</v>
      </c>
      <c r="Z7" s="2">
        <v>6</v>
      </c>
      <c r="AB7" s="2">
        <v>6</v>
      </c>
      <c r="AC7" s="2">
        <v>6</v>
      </c>
      <c r="AD7" s="2">
        <v>6</v>
      </c>
      <c r="AE7" s="2">
        <v>6</v>
      </c>
      <c r="AF7" s="2">
        <v>6</v>
      </c>
      <c r="AG7" s="2">
        <v>6</v>
      </c>
      <c r="AH7" s="2">
        <v>6</v>
      </c>
      <c r="AI7" s="2">
        <v>6</v>
      </c>
      <c r="AJ7" s="2">
        <v>6</v>
      </c>
      <c r="AK7" s="2">
        <v>6</v>
      </c>
      <c r="AL7" s="2">
        <v>6</v>
      </c>
      <c r="AM7" s="2">
        <v>6</v>
      </c>
      <c r="AO7" s="2">
        <v>6</v>
      </c>
      <c r="AP7" s="2">
        <v>6</v>
      </c>
      <c r="AQ7" s="2">
        <v>6</v>
      </c>
      <c r="AR7" s="2">
        <v>6</v>
      </c>
      <c r="AS7" s="2">
        <v>6</v>
      </c>
      <c r="AT7" s="2">
        <v>6</v>
      </c>
      <c r="AU7" s="2">
        <v>6</v>
      </c>
      <c r="AV7" s="2">
        <v>6</v>
      </c>
      <c r="AW7" s="2">
        <v>6</v>
      </c>
      <c r="AX7" s="2">
        <v>6</v>
      </c>
      <c r="AY7" s="2">
        <v>6</v>
      </c>
      <c r="AZ7" s="2">
        <v>6</v>
      </c>
      <c r="BB7" s="2">
        <v>6</v>
      </c>
      <c r="BC7" s="2">
        <v>6</v>
      </c>
      <c r="BD7" s="2">
        <v>6</v>
      </c>
      <c r="BE7" s="2">
        <v>6</v>
      </c>
      <c r="BF7" s="2">
        <v>6</v>
      </c>
      <c r="BG7" s="2">
        <v>6</v>
      </c>
      <c r="BH7" s="2">
        <v>6</v>
      </c>
      <c r="BI7" s="2">
        <v>6</v>
      </c>
      <c r="BJ7" s="2">
        <v>6</v>
      </c>
      <c r="BK7" s="2">
        <v>6</v>
      </c>
      <c r="BL7" s="2">
        <v>6</v>
      </c>
      <c r="BM7" s="2">
        <v>6</v>
      </c>
      <c r="BO7" s="2">
        <v>6</v>
      </c>
      <c r="BP7" s="2">
        <v>6</v>
      </c>
      <c r="BQ7" s="2">
        <v>6</v>
      </c>
      <c r="BR7" s="2">
        <v>6</v>
      </c>
      <c r="BS7" s="2">
        <v>6</v>
      </c>
      <c r="BT7" s="2">
        <v>6</v>
      </c>
      <c r="BU7" s="2">
        <v>6</v>
      </c>
      <c r="BV7" s="2">
        <v>6</v>
      </c>
      <c r="BW7" s="2">
        <v>6</v>
      </c>
      <c r="BX7" s="2">
        <v>6</v>
      </c>
      <c r="BY7" s="2">
        <v>6</v>
      </c>
      <c r="BZ7" s="2">
        <v>6</v>
      </c>
    </row>
    <row r="8" spans="1:79" x14ac:dyDescent="0.25">
      <c r="A8" t="s">
        <v>19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4</v>
      </c>
      <c r="P8" s="2">
        <v>4</v>
      </c>
      <c r="Q8" s="2">
        <v>4</v>
      </c>
      <c r="R8" s="2">
        <v>4</v>
      </c>
      <c r="S8" s="2">
        <v>4</v>
      </c>
      <c r="T8" s="2">
        <v>4</v>
      </c>
      <c r="U8" s="2">
        <v>4</v>
      </c>
      <c r="V8" s="2">
        <v>4</v>
      </c>
      <c r="W8" s="2">
        <v>4</v>
      </c>
      <c r="X8" s="2">
        <v>4</v>
      </c>
      <c r="Y8" s="2">
        <v>4</v>
      </c>
      <c r="Z8" s="2">
        <v>4</v>
      </c>
      <c r="AB8" s="2">
        <v>4</v>
      </c>
      <c r="AC8" s="2">
        <v>4</v>
      </c>
      <c r="AD8" s="2">
        <v>4</v>
      </c>
      <c r="AE8" s="2">
        <v>4</v>
      </c>
      <c r="AF8" s="2">
        <v>4</v>
      </c>
      <c r="AG8" s="2">
        <v>4</v>
      </c>
      <c r="AH8" s="2">
        <v>4</v>
      </c>
      <c r="AI8" s="2">
        <v>4</v>
      </c>
      <c r="AJ8" s="2">
        <v>4</v>
      </c>
      <c r="AK8" s="2">
        <v>4</v>
      </c>
      <c r="AL8" s="2">
        <v>4</v>
      </c>
      <c r="AM8" s="2">
        <v>4</v>
      </c>
      <c r="AO8" s="2">
        <v>4</v>
      </c>
      <c r="AP8" s="2">
        <v>4</v>
      </c>
      <c r="AQ8" s="2">
        <v>4</v>
      </c>
      <c r="AR8" s="2">
        <v>4</v>
      </c>
      <c r="AS8" s="2">
        <v>4</v>
      </c>
      <c r="AT8" s="2">
        <v>4</v>
      </c>
      <c r="AU8" s="2">
        <v>4</v>
      </c>
      <c r="AV8" s="2">
        <v>4</v>
      </c>
      <c r="AW8" s="2">
        <v>4</v>
      </c>
      <c r="AX8" s="2">
        <v>4</v>
      </c>
      <c r="AY8" s="2">
        <v>4</v>
      </c>
      <c r="AZ8" s="2">
        <v>4</v>
      </c>
      <c r="BB8" s="2">
        <v>4</v>
      </c>
      <c r="BC8" s="2">
        <v>4</v>
      </c>
      <c r="BD8" s="2">
        <v>4</v>
      </c>
      <c r="BE8" s="2">
        <v>4</v>
      </c>
      <c r="BF8" s="2">
        <v>4</v>
      </c>
      <c r="BG8" s="2">
        <v>4</v>
      </c>
      <c r="BH8" s="2">
        <v>4</v>
      </c>
      <c r="BI8" s="2">
        <v>4</v>
      </c>
      <c r="BJ8" s="2">
        <v>4</v>
      </c>
      <c r="BK8" s="2">
        <v>4</v>
      </c>
      <c r="BL8" s="2">
        <v>4</v>
      </c>
      <c r="BM8" s="2">
        <v>4</v>
      </c>
      <c r="BO8" s="2">
        <v>4</v>
      </c>
      <c r="BP8" s="2">
        <v>4</v>
      </c>
      <c r="BQ8" s="2">
        <v>4</v>
      </c>
      <c r="BR8" s="2">
        <v>4</v>
      </c>
      <c r="BS8" s="2">
        <v>4</v>
      </c>
      <c r="BT8" s="2">
        <v>4</v>
      </c>
      <c r="BU8" s="2">
        <v>4</v>
      </c>
      <c r="BV8" s="2">
        <v>4</v>
      </c>
      <c r="BW8" s="2">
        <v>4</v>
      </c>
      <c r="BX8" s="2">
        <v>4</v>
      </c>
      <c r="BY8" s="2">
        <v>4</v>
      </c>
      <c r="BZ8" s="2">
        <v>4</v>
      </c>
    </row>
    <row r="9" spans="1:79" x14ac:dyDescent="0.25">
      <c r="A9" t="s">
        <v>27</v>
      </c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2"/>
      <c r="O9" s="3">
        <f t="shared" ref="O9:Z9" si="6">O8*O14</f>
        <v>8666.6666666666679</v>
      </c>
      <c r="P9" s="3">
        <f t="shared" si="6"/>
        <v>17333.333333333336</v>
      </c>
      <c r="Q9" s="3">
        <f t="shared" si="6"/>
        <v>26000</v>
      </c>
      <c r="R9" s="3">
        <f t="shared" si="6"/>
        <v>34666.666666666672</v>
      </c>
      <c r="S9" s="3">
        <f t="shared" si="6"/>
        <v>43333.333333333336</v>
      </c>
      <c r="T9" s="3">
        <f t="shared" si="6"/>
        <v>52000</v>
      </c>
      <c r="U9" s="3">
        <f t="shared" si="6"/>
        <v>52000</v>
      </c>
      <c r="V9" s="3">
        <f t="shared" si="6"/>
        <v>52000</v>
      </c>
      <c r="W9" s="3">
        <f t="shared" si="6"/>
        <v>60666.666666666672</v>
      </c>
      <c r="X9" s="3">
        <f t="shared" si="6"/>
        <v>60666.666666666672</v>
      </c>
      <c r="Y9" s="3">
        <f t="shared" si="6"/>
        <v>60666.666666666672</v>
      </c>
      <c r="Z9" s="3">
        <f t="shared" si="6"/>
        <v>69333.333333333343</v>
      </c>
      <c r="AB9" s="3">
        <f t="shared" ref="AB9:AM9" si="7">AB8*AB14</f>
        <v>69333.333333333343</v>
      </c>
      <c r="AC9" s="3">
        <f t="shared" si="7"/>
        <v>78000</v>
      </c>
      <c r="AD9" s="3">
        <f t="shared" si="7"/>
        <v>86666.666666666672</v>
      </c>
      <c r="AE9" s="3">
        <f t="shared" si="7"/>
        <v>86666.666666666672</v>
      </c>
      <c r="AF9" s="3">
        <f t="shared" si="7"/>
        <v>95333.333333333343</v>
      </c>
      <c r="AG9" s="3">
        <f t="shared" si="7"/>
        <v>95333.333333333343</v>
      </c>
      <c r="AH9" s="3">
        <f t="shared" si="7"/>
        <v>104000</v>
      </c>
      <c r="AI9" s="3">
        <f t="shared" si="7"/>
        <v>104000</v>
      </c>
      <c r="AJ9" s="3">
        <f t="shared" si="7"/>
        <v>112666.66666666667</v>
      </c>
      <c r="AK9" s="3">
        <f t="shared" si="7"/>
        <v>121333.33333333334</v>
      </c>
      <c r="AL9" s="3">
        <f t="shared" si="7"/>
        <v>121333.33333333334</v>
      </c>
      <c r="AM9" s="3">
        <f t="shared" si="7"/>
        <v>121333.33333333334</v>
      </c>
      <c r="AO9" s="3">
        <f t="shared" ref="AO9:AZ9" si="8">AO8*AO14</f>
        <v>130000</v>
      </c>
      <c r="AP9" s="3">
        <f t="shared" si="8"/>
        <v>130000</v>
      </c>
      <c r="AQ9" s="3">
        <f t="shared" si="8"/>
        <v>130000</v>
      </c>
      <c r="AR9" s="3">
        <f t="shared" si="8"/>
        <v>130000</v>
      </c>
      <c r="AS9" s="3">
        <f t="shared" si="8"/>
        <v>130000</v>
      </c>
      <c r="AT9" s="3">
        <f t="shared" si="8"/>
        <v>130000</v>
      </c>
      <c r="AU9" s="3">
        <f t="shared" si="8"/>
        <v>130000</v>
      </c>
      <c r="AV9" s="3">
        <f t="shared" si="8"/>
        <v>138666.66666666669</v>
      </c>
      <c r="AW9" s="3">
        <f t="shared" si="8"/>
        <v>138666.66666666669</v>
      </c>
      <c r="AX9" s="3">
        <f t="shared" si="8"/>
        <v>138666.66666666669</v>
      </c>
      <c r="AY9" s="3">
        <f t="shared" si="8"/>
        <v>138666.66666666669</v>
      </c>
      <c r="AZ9" s="3">
        <f t="shared" si="8"/>
        <v>138666.66666666669</v>
      </c>
      <c r="BB9" s="3">
        <f t="shared" ref="BB9:BM9" si="9">BB8*BB14</f>
        <v>156000</v>
      </c>
      <c r="BC9" s="3">
        <f t="shared" si="9"/>
        <v>156000</v>
      </c>
      <c r="BD9" s="3">
        <f t="shared" si="9"/>
        <v>156000</v>
      </c>
      <c r="BE9" s="3">
        <f t="shared" si="9"/>
        <v>156000</v>
      </c>
      <c r="BF9" s="3">
        <f t="shared" si="9"/>
        <v>156000</v>
      </c>
      <c r="BG9" s="3">
        <f t="shared" si="9"/>
        <v>164666.66666666669</v>
      </c>
      <c r="BH9" s="3">
        <f t="shared" si="9"/>
        <v>164666.66666666669</v>
      </c>
      <c r="BI9" s="3">
        <f t="shared" si="9"/>
        <v>164666.66666666669</v>
      </c>
      <c r="BJ9" s="3">
        <f t="shared" si="9"/>
        <v>164666.66666666669</v>
      </c>
      <c r="BK9" s="3">
        <f t="shared" si="9"/>
        <v>173333.33333333334</v>
      </c>
      <c r="BL9" s="3">
        <f t="shared" si="9"/>
        <v>173333.33333333334</v>
      </c>
      <c r="BM9" s="3">
        <f t="shared" si="9"/>
        <v>173333.33333333334</v>
      </c>
      <c r="BO9" s="3">
        <f t="shared" ref="BO9:BZ9" si="10">BO8*BO14</f>
        <v>195000</v>
      </c>
      <c r="BP9" s="3">
        <f t="shared" si="10"/>
        <v>195000</v>
      </c>
      <c r="BQ9" s="3">
        <f t="shared" si="10"/>
        <v>195000</v>
      </c>
      <c r="BR9" s="3">
        <f t="shared" si="10"/>
        <v>195000</v>
      </c>
      <c r="BS9" s="3">
        <f t="shared" si="10"/>
        <v>195000</v>
      </c>
      <c r="BT9" s="3">
        <f t="shared" si="10"/>
        <v>216666.66666666669</v>
      </c>
      <c r="BU9" s="3">
        <f t="shared" si="10"/>
        <v>216666.66666666669</v>
      </c>
      <c r="BV9" s="3">
        <f t="shared" si="10"/>
        <v>216666.66666666669</v>
      </c>
      <c r="BW9" s="3">
        <f t="shared" si="10"/>
        <v>238333.33333333334</v>
      </c>
      <c r="BX9" s="3">
        <f t="shared" si="10"/>
        <v>238333.33333333334</v>
      </c>
      <c r="BY9" s="3">
        <f t="shared" si="10"/>
        <v>238333.33333333334</v>
      </c>
      <c r="BZ9" s="3">
        <f t="shared" si="10"/>
        <v>238333.33333333334</v>
      </c>
    </row>
    <row r="10" spans="1:79" x14ac:dyDescent="0.25">
      <c r="A10" t="s">
        <v>18</v>
      </c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2"/>
      <c r="O10" s="5">
        <f t="shared" ref="O10:Z10" si="11">(O7-O8)/O7</f>
        <v>0.33333333333333331</v>
      </c>
      <c r="P10" s="5">
        <f t="shared" si="11"/>
        <v>0.33333333333333331</v>
      </c>
      <c r="Q10" s="5">
        <f t="shared" si="11"/>
        <v>0.33333333333333331</v>
      </c>
      <c r="R10" s="5">
        <f t="shared" si="11"/>
        <v>0.33333333333333331</v>
      </c>
      <c r="S10" s="5">
        <f t="shared" si="11"/>
        <v>0.33333333333333331</v>
      </c>
      <c r="T10" s="5">
        <f t="shared" si="11"/>
        <v>0.33333333333333331</v>
      </c>
      <c r="U10" s="5">
        <f t="shared" si="11"/>
        <v>0.33333333333333331</v>
      </c>
      <c r="V10" s="5">
        <f t="shared" si="11"/>
        <v>0.33333333333333331</v>
      </c>
      <c r="W10" s="5">
        <f t="shared" si="11"/>
        <v>0.33333333333333331</v>
      </c>
      <c r="X10" s="5">
        <f t="shared" si="11"/>
        <v>0.33333333333333331</v>
      </c>
      <c r="Y10" s="5">
        <f t="shared" si="11"/>
        <v>0.33333333333333331</v>
      </c>
      <c r="Z10" s="5">
        <f t="shared" si="11"/>
        <v>0.33333333333333331</v>
      </c>
      <c r="AB10" s="5">
        <f t="shared" ref="AB10:AM10" si="12">(AB7-AB8)/AB7</f>
        <v>0.33333333333333331</v>
      </c>
      <c r="AC10" s="5">
        <f t="shared" si="12"/>
        <v>0.33333333333333331</v>
      </c>
      <c r="AD10" s="5">
        <f t="shared" si="12"/>
        <v>0.33333333333333331</v>
      </c>
      <c r="AE10" s="5">
        <f t="shared" si="12"/>
        <v>0.33333333333333331</v>
      </c>
      <c r="AF10" s="5">
        <f t="shared" si="12"/>
        <v>0.33333333333333331</v>
      </c>
      <c r="AG10" s="5">
        <f t="shared" si="12"/>
        <v>0.33333333333333331</v>
      </c>
      <c r="AH10" s="5">
        <f t="shared" si="12"/>
        <v>0.33333333333333331</v>
      </c>
      <c r="AI10" s="5">
        <f t="shared" si="12"/>
        <v>0.33333333333333331</v>
      </c>
      <c r="AJ10" s="5">
        <f t="shared" si="12"/>
        <v>0.33333333333333331</v>
      </c>
      <c r="AK10" s="5">
        <f t="shared" si="12"/>
        <v>0.33333333333333331</v>
      </c>
      <c r="AL10" s="5">
        <f t="shared" si="12"/>
        <v>0.33333333333333331</v>
      </c>
      <c r="AM10" s="5">
        <f t="shared" si="12"/>
        <v>0.33333333333333331</v>
      </c>
      <c r="AO10" s="5">
        <f t="shared" ref="AO10:AZ10" si="13">(AO7-AO8)/AO7</f>
        <v>0.33333333333333331</v>
      </c>
      <c r="AP10" s="5">
        <f t="shared" si="13"/>
        <v>0.33333333333333331</v>
      </c>
      <c r="AQ10" s="5">
        <f t="shared" si="13"/>
        <v>0.33333333333333331</v>
      </c>
      <c r="AR10" s="5">
        <f t="shared" si="13"/>
        <v>0.33333333333333331</v>
      </c>
      <c r="AS10" s="5">
        <f t="shared" si="13"/>
        <v>0.33333333333333331</v>
      </c>
      <c r="AT10" s="5">
        <f t="shared" si="13"/>
        <v>0.33333333333333331</v>
      </c>
      <c r="AU10" s="5">
        <f t="shared" si="13"/>
        <v>0.33333333333333331</v>
      </c>
      <c r="AV10" s="5">
        <f t="shared" si="13"/>
        <v>0.33333333333333331</v>
      </c>
      <c r="AW10" s="5">
        <f t="shared" si="13"/>
        <v>0.33333333333333331</v>
      </c>
      <c r="AX10" s="5">
        <f t="shared" si="13"/>
        <v>0.33333333333333331</v>
      </c>
      <c r="AY10" s="5">
        <f t="shared" si="13"/>
        <v>0.33333333333333331</v>
      </c>
      <c r="AZ10" s="5">
        <f t="shared" si="13"/>
        <v>0.33333333333333331</v>
      </c>
      <c r="BB10" s="5">
        <f t="shared" ref="BB10:BM10" si="14">(BB7-BB8)/BB7</f>
        <v>0.33333333333333331</v>
      </c>
      <c r="BC10" s="5">
        <f t="shared" si="14"/>
        <v>0.33333333333333331</v>
      </c>
      <c r="BD10" s="5">
        <f t="shared" si="14"/>
        <v>0.33333333333333331</v>
      </c>
      <c r="BE10" s="5">
        <f t="shared" si="14"/>
        <v>0.33333333333333331</v>
      </c>
      <c r="BF10" s="5">
        <f t="shared" si="14"/>
        <v>0.33333333333333331</v>
      </c>
      <c r="BG10" s="5">
        <f t="shared" si="14"/>
        <v>0.33333333333333331</v>
      </c>
      <c r="BH10" s="5">
        <f t="shared" si="14"/>
        <v>0.33333333333333331</v>
      </c>
      <c r="BI10" s="5">
        <f t="shared" si="14"/>
        <v>0.33333333333333331</v>
      </c>
      <c r="BJ10" s="5">
        <f t="shared" si="14"/>
        <v>0.33333333333333331</v>
      </c>
      <c r="BK10" s="5">
        <f t="shared" si="14"/>
        <v>0.33333333333333331</v>
      </c>
      <c r="BL10" s="5">
        <f t="shared" si="14"/>
        <v>0.33333333333333331</v>
      </c>
      <c r="BM10" s="5">
        <f t="shared" si="14"/>
        <v>0.33333333333333331</v>
      </c>
      <c r="BO10" s="5">
        <f t="shared" ref="BO10:BZ10" si="15">(BO7-BO8)/BO7</f>
        <v>0.33333333333333331</v>
      </c>
      <c r="BP10" s="5">
        <f t="shared" si="15"/>
        <v>0.33333333333333331</v>
      </c>
      <c r="BQ10" s="5">
        <f t="shared" si="15"/>
        <v>0.33333333333333331</v>
      </c>
      <c r="BR10" s="5">
        <f t="shared" si="15"/>
        <v>0.33333333333333331</v>
      </c>
      <c r="BS10" s="5">
        <f t="shared" si="15"/>
        <v>0.33333333333333331</v>
      </c>
      <c r="BT10" s="5">
        <f t="shared" si="15"/>
        <v>0.33333333333333331</v>
      </c>
      <c r="BU10" s="5">
        <f t="shared" si="15"/>
        <v>0.33333333333333331</v>
      </c>
      <c r="BV10" s="5">
        <f t="shared" si="15"/>
        <v>0.33333333333333331</v>
      </c>
      <c r="BW10" s="5">
        <f t="shared" si="15"/>
        <v>0.33333333333333331</v>
      </c>
      <c r="BX10" s="5">
        <f t="shared" si="15"/>
        <v>0.33333333333333331</v>
      </c>
      <c r="BY10" s="5">
        <f t="shared" si="15"/>
        <v>0.33333333333333331</v>
      </c>
      <c r="BZ10" s="5">
        <f t="shared" si="15"/>
        <v>0.33333333333333331</v>
      </c>
    </row>
    <row r="11" spans="1:79" x14ac:dyDescent="0.25">
      <c r="A11" t="s">
        <v>37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ref="O11:Z12" si="16">O7*3</f>
        <v>18</v>
      </c>
      <c r="P11" s="2">
        <f t="shared" si="16"/>
        <v>18</v>
      </c>
      <c r="Q11" s="2">
        <f t="shared" si="16"/>
        <v>18</v>
      </c>
      <c r="R11" s="2">
        <f t="shared" si="16"/>
        <v>18</v>
      </c>
      <c r="S11" s="2">
        <f t="shared" si="16"/>
        <v>18</v>
      </c>
      <c r="T11" s="2">
        <f t="shared" si="16"/>
        <v>18</v>
      </c>
      <c r="U11" s="2">
        <f t="shared" si="16"/>
        <v>18</v>
      </c>
      <c r="V11" s="2">
        <f t="shared" si="16"/>
        <v>18</v>
      </c>
      <c r="W11" s="2">
        <f t="shared" si="16"/>
        <v>18</v>
      </c>
      <c r="X11" s="2">
        <f t="shared" si="16"/>
        <v>18</v>
      </c>
      <c r="Y11" s="2">
        <f t="shared" si="16"/>
        <v>18</v>
      </c>
      <c r="Z11" s="2">
        <f t="shared" si="16"/>
        <v>18</v>
      </c>
      <c r="AB11" s="2">
        <f t="shared" ref="AB11:AM12" si="17">AB7*3</f>
        <v>18</v>
      </c>
      <c r="AC11" s="2">
        <f t="shared" si="17"/>
        <v>18</v>
      </c>
      <c r="AD11" s="2">
        <f t="shared" si="17"/>
        <v>18</v>
      </c>
      <c r="AE11" s="2">
        <f t="shared" si="17"/>
        <v>18</v>
      </c>
      <c r="AF11" s="2">
        <f t="shared" si="17"/>
        <v>18</v>
      </c>
      <c r="AG11" s="2">
        <f t="shared" si="17"/>
        <v>18</v>
      </c>
      <c r="AH11" s="2">
        <f t="shared" si="17"/>
        <v>18</v>
      </c>
      <c r="AI11" s="2">
        <f t="shared" si="17"/>
        <v>18</v>
      </c>
      <c r="AJ11" s="2">
        <f t="shared" si="17"/>
        <v>18</v>
      </c>
      <c r="AK11" s="2">
        <f t="shared" si="17"/>
        <v>18</v>
      </c>
      <c r="AL11" s="2">
        <f t="shared" si="17"/>
        <v>18</v>
      </c>
      <c r="AM11" s="2">
        <f t="shared" si="17"/>
        <v>18</v>
      </c>
      <c r="AO11" s="2">
        <f t="shared" ref="AO11:AZ12" si="18">AO7*3</f>
        <v>18</v>
      </c>
      <c r="AP11" s="2">
        <f t="shared" si="18"/>
        <v>18</v>
      </c>
      <c r="AQ11" s="2">
        <f t="shared" si="18"/>
        <v>18</v>
      </c>
      <c r="AR11" s="2">
        <f t="shared" si="18"/>
        <v>18</v>
      </c>
      <c r="AS11" s="2">
        <f t="shared" si="18"/>
        <v>18</v>
      </c>
      <c r="AT11" s="2">
        <f t="shared" si="18"/>
        <v>18</v>
      </c>
      <c r="AU11" s="2">
        <f t="shared" si="18"/>
        <v>18</v>
      </c>
      <c r="AV11" s="2">
        <f t="shared" si="18"/>
        <v>18</v>
      </c>
      <c r="AW11" s="2">
        <f t="shared" si="18"/>
        <v>18</v>
      </c>
      <c r="AX11" s="2">
        <f t="shared" si="18"/>
        <v>18</v>
      </c>
      <c r="AY11" s="2">
        <f t="shared" si="18"/>
        <v>18</v>
      </c>
      <c r="AZ11" s="2">
        <f t="shared" si="18"/>
        <v>18</v>
      </c>
      <c r="BB11" s="2">
        <f t="shared" ref="BB11:BM12" si="19">BB7*3</f>
        <v>18</v>
      </c>
      <c r="BC11" s="2">
        <f t="shared" si="19"/>
        <v>18</v>
      </c>
      <c r="BD11" s="2">
        <f t="shared" si="19"/>
        <v>18</v>
      </c>
      <c r="BE11" s="2">
        <f>BE7*3</f>
        <v>18</v>
      </c>
      <c r="BF11" s="2">
        <f t="shared" si="19"/>
        <v>18</v>
      </c>
      <c r="BG11" s="2">
        <f t="shared" si="19"/>
        <v>18</v>
      </c>
      <c r="BH11" s="2">
        <f t="shared" si="19"/>
        <v>18</v>
      </c>
      <c r="BI11" s="2">
        <f t="shared" si="19"/>
        <v>18</v>
      </c>
      <c r="BJ11" s="2">
        <f t="shared" si="19"/>
        <v>18</v>
      </c>
      <c r="BK11" s="2">
        <f t="shared" si="19"/>
        <v>18</v>
      </c>
      <c r="BL11" s="2">
        <f t="shared" si="19"/>
        <v>18</v>
      </c>
      <c r="BM11" s="2">
        <f t="shared" si="19"/>
        <v>18</v>
      </c>
      <c r="BO11" s="2">
        <f t="shared" ref="BO11:BZ12" si="20">BO7*3</f>
        <v>18</v>
      </c>
      <c r="BP11" s="2">
        <f t="shared" si="20"/>
        <v>18</v>
      </c>
      <c r="BQ11" s="2">
        <f t="shared" si="20"/>
        <v>18</v>
      </c>
      <c r="BR11" s="2">
        <f t="shared" si="20"/>
        <v>18</v>
      </c>
      <c r="BS11" s="2">
        <f t="shared" si="20"/>
        <v>18</v>
      </c>
      <c r="BT11" s="2">
        <f t="shared" si="20"/>
        <v>18</v>
      </c>
      <c r="BU11" s="2">
        <f t="shared" si="20"/>
        <v>18</v>
      </c>
      <c r="BV11" s="2">
        <f t="shared" si="20"/>
        <v>18</v>
      </c>
      <c r="BW11" s="2">
        <f t="shared" si="20"/>
        <v>18</v>
      </c>
      <c r="BX11" s="2">
        <f t="shared" si="20"/>
        <v>18</v>
      </c>
      <c r="BY11" s="2">
        <f t="shared" si="20"/>
        <v>18</v>
      </c>
      <c r="BZ11" s="2">
        <f t="shared" si="20"/>
        <v>18</v>
      </c>
    </row>
    <row r="12" spans="1:79" x14ac:dyDescent="0.25">
      <c r="A12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si="16"/>
        <v>12</v>
      </c>
      <c r="P12" s="2">
        <f t="shared" si="16"/>
        <v>12</v>
      </c>
      <c r="Q12" s="2">
        <f t="shared" si="16"/>
        <v>12</v>
      </c>
      <c r="R12" s="2">
        <f t="shared" si="16"/>
        <v>12</v>
      </c>
      <c r="S12" s="2">
        <f t="shared" si="16"/>
        <v>12</v>
      </c>
      <c r="T12" s="2">
        <f t="shared" si="16"/>
        <v>12</v>
      </c>
      <c r="U12" s="2">
        <f t="shared" si="16"/>
        <v>12</v>
      </c>
      <c r="V12" s="2">
        <f t="shared" si="16"/>
        <v>12</v>
      </c>
      <c r="W12" s="2">
        <f t="shared" si="16"/>
        <v>12</v>
      </c>
      <c r="X12" s="2">
        <f t="shared" si="16"/>
        <v>12</v>
      </c>
      <c r="Y12" s="2">
        <f t="shared" si="16"/>
        <v>12</v>
      </c>
      <c r="Z12" s="2">
        <f t="shared" si="16"/>
        <v>12</v>
      </c>
      <c r="AB12" s="2">
        <f t="shared" si="17"/>
        <v>12</v>
      </c>
      <c r="AC12" s="2">
        <f t="shared" si="17"/>
        <v>12</v>
      </c>
      <c r="AD12" s="2">
        <f t="shared" si="17"/>
        <v>12</v>
      </c>
      <c r="AE12" s="2">
        <f t="shared" si="17"/>
        <v>12</v>
      </c>
      <c r="AF12" s="2">
        <f t="shared" si="17"/>
        <v>12</v>
      </c>
      <c r="AG12" s="2">
        <f t="shared" si="17"/>
        <v>12</v>
      </c>
      <c r="AH12" s="2">
        <f t="shared" si="17"/>
        <v>12</v>
      </c>
      <c r="AI12" s="2">
        <f t="shared" si="17"/>
        <v>12</v>
      </c>
      <c r="AJ12" s="2">
        <f t="shared" si="17"/>
        <v>12</v>
      </c>
      <c r="AK12" s="2">
        <f t="shared" si="17"/>
        <v>12</v>
      </c>
      <c r="AL12" s="2">
        <f t="shared" si="17"/>
        <v>12</v>
      </c>
      <c r="AM12" s="2">
        <f t="shared" si="17"/>
        <v>12</v>
      </c>
      <c r="AO12" s="2">
        <f t="shared" si="18"/>
        <v>12</v>
      </c>
      <c r="AP12" s="2">
        <f t="shared" si="18"/>
        <v>12</v>
      </c>
      <c r="AQ12" s="2">
        <f t="shared" si="18"/>
        <v>12</v>
      </c>
      <c r="AR12" s="2">
        <f t="shared" si="18"/>
        <v>12</v>
      </c>
      <c r="AS12" s="2">
        <f t="shared" si="18"/>
        <v>12</v>
      </c>
      <c r="AT12" s="2">
        <f t="shared" si="18"/>
        <v>12</v>
      </c>
      <c r="AU12" s="2">
        <f t="shared" si="18"/>
        <v>12</v>
      </c>
      <c r="AV12" s="2">
        <f t="shared" si="18"/>
        <v>12</v>
      </c>
      <c r="AW12" s="2">
        <f t="shared" si="18"/>
        <v>12</v>
      </c>
      <c r="AX12" s="2">
        <f t="shared" si="18"/>
        <v>12</v>
      </c>
      <c r="AY12" s="2">
        <f t="shared" si="18"/>
        <v>12</v>
      </c>
      <c r="AZ12" s="2">
        <f t="shared" si="18"/>
        <v>12</v>
      </c>
      <c r="BB12" s="2">
        <f t="shared" si="19"/>
        <v>12</v>
      </c>
      <c r="BC12" s="2">
        <f t="shared" si="19"/>
        <v>12</v>
      </c>
      <c r="BD12" s="2">
        <f t="shared" si="19"/>
        <v>12</v>
      </c>
      <c r="BE12" s="2">
        <f t="shared" si="19"/>
        <v>12</v>
      </c>
      <c r="BF12" s="2">
        <f t="shared" si="19"/>
        <v>12</v>
      </c>
      <c r="BG12" s="2">
        <f t="shared" si="19"/>
        <v>12</v>
      </c>
      <c r="BH12" s="2">
        <f t="shared" si="19"/>
        <v>12</v>
      </c>
      <c r="BI12" s="2">
        <f t="shared" si="19"/>
        <v>12</v>
      </c>
      <c r="BJ12" s="2">
        <f t="shared" si="19"/>
        <v>12</v>
      </c>
      <c r="BK12" s="2">
        <f t="shared" si="19"/>
        <v>12</v>
      </c>
      <c r="BL12" s="2">
        <f t="shared" si="19"/>
        <v>12</v>
      </c>
      <c r="BM12" s="2">
        <f t="shared" si="19"/>
        <v>12</v>
      </c>
      <c r="BO12" s="2">
        <f t="shared" si="20"/>
        <v>12</v>
      </c>
      <c r="BP12" s="2">
        <f t="shared" si="20"/>
        <v>12</v>
      </c>
      <c r="BQ12" s="2">
        <f t="shared" si="20"/>
        <v>12</v>
      </c>
      <c r="BR12" s="2">
        <f t="shared" si="20"/>
        <v>12</v>
      </c>
      <c r="BS12" s="2">
        <f t="shared" si="20"/>
        <v>12</v>
      </c>
      <c r="BT12" s="2">
        <f t="shared" si="20"/>
        <v>12</v>
      </c>
      <c r="BU12" s="2">
        <f t="shared" si="20"/>
        <v>12</v>
      </c>
      <c r="BV12" s="2">
        <f t="shared" si="20"/>
        <v>12</v>
      </c>
      <c r="BW12" s="2">
        <f t="shared" si="20"/>
        <v>12</v>
      </c>
      <c r="BX12" s="2">
        <f t="shared" si="20"/>
        <v>12</v>
      </c>
      <c r="BY12" s="2">
        <f t="shared" si="20"/>
        <v>12</v>
      </c>
      <c r="BZ12" s="2">
        <f t="shared" si="20"/>
        <v>12</v>
      </c>
    </row>
    <row r="13" spans="1:79" x14ac:dyDescent="0.25">
      <c r="A13" t="s">
        <v>39</v>
      </c>
      <c r="I13" s="4"/>
      <c r="J13" s="4"/>
      <c r="K13" s="4"/>
      <c r="L13" s="4"/>
      <c r="M13" s="4"/>
      <c r="O13" s="4">
        <v>100</v>
      </c>
      <c r="P13" s="4">
        <v>200</v>
      </c>
      <c r="Q13" s="4">
        <v>300</v>
      </c>
      <c r="R13" s="4">
        <v>400</v>
      </c>
      <c r="S13" s="4">
        <v>500</v>
      </c>
      <c r="T13" s="4">
        <v>600</v>
      </c>
      <c r="U13" s="4">
        <v>600</v>
      </c>
      <c r="V13" s="4">
        <v>600</v>
      </c>
      <c r="W13" s="4">
        <v>700</v>
      </c>
      <c r="X13" s="4">
        <v>700</v>
      </c>
      <c r="Y13" s="4">
        <v>700</v>
      </c>
      <c r="Z13" s="4">
        <v>800</v>
      </c>
      <c r="AA13" s="4"/>
      <c r="AB13" s="4">
        <v>800</v>
      </c>
      <c r="AC13" s="4">
        <v>900</v>
      </c>
      <c r="AD13" s="4">
        <v>1000</v>
      </c>
      <c r="AE13" s="4">
        <v>1000</v>
      </c>
      <c r="AF13" s="4">
        <v>1100</v>
      </c>
      <c r="AG13" s="4">
        <v>1100</v>
      </c>
      <c r="AH13" s="4">
        <v>1200</v>
      </c>
      <c r="AI13" s="4">
        <v>1200</v>
      </c>
      <c r="AJ13" s="4">
        <v>1300</v>
      </c>
      <c r="AK13" s="4">
        <v>1400</v>
      </c>
      <c r="AL13" s="4">
        <v>1400</v>
      </c>
      <c r="AM13" s="4">
        <v>1400</v>
      </c>
      <c r="AO13" s="4">
        <v>1500</v>
      </c>
      <c r="AP13" s="4">
        <v>1500</v>
      </c>
      <c r="AQ13" s="4">
        <v>1500</v>
      </c>
      <c r="AR13" s="4">
        <v>1500</v>
      </c>
      <c r="AS13" s="4">
        <v>1500</v>
      </c>
      <c r="AT13" s="4">
        <v>1500</v>
      </c>
      <c r="AU13" s="4">
        <v>1500</v>
      </c>
      <c r="AV13" s="4">
        <v>1600</v>
      </c>
      <c r="AW13" s="4">
        <v>1600</v>
      </c>
      <c r="AX13" s="4">
        <v>1600</v>
      </c>
      <c r="AY13" s="4">
        <v>1600</v>
      </c>
      <c r="AZ13" s="4">
        <v>1600</v>
      </c>
      <c r="BB13" s="4">
        <v>1800</v>
      </c>
      <c r="BC13" s="4">
        <v>1800</v>
      </c>
      <c r="BD13" s="4">
        <v>1800</v>
      </c>
      <c r="BE13" s="4">
        <v>1800</v>
      </c>
      <c r="BF13" s="4">
        <v>1800</v>
      </c>
      <c r="BG13" s="4">
        <v>1900</v>
      </c>
      <c r="BH13" s="4">
        <v>1900</v>
      </c>
      <c r="BI13" s="4">
        <v>1900</v>
      </c>
      <c r="BJ13" s="4">
        <v>1900</v>
      </c>
      <c r="BK13" s="4">
        <v>2000</v>
      </c>
      <c r="BL13" s="4">
        <v>2000</v>
      </c>
      <c r="BM13" s="4">
        <v>2000</v>
      </c>
      <c r="BO13" s="4">
        <v>2250</v>
      </c>
      <c r="BP13" s="4">
        <v>2250</v>
      </c>
      <c r="BQ13" s="4">
        <v>2250</v>
      </c>
      <c r="BR13" s="4">
        <v>2250</v>
      </c>
      <c r="BS13" s="4">
        <v>2250</v>
      </c>
      <c r="BT13" s="4">
        <v>2500</v>
      </c>
      <c r="BU13" s="4">
        <v>2500</v>
      </c>
      <c r="BV13" s="4">
        <v>2500</v>
      </c>
      <c r="BW13" s="4">
        <v>2750</v>
      </c>
      <c r="BX13" s="4">
        <v>2750</v>
      </c>
      <c r="BY13" s="4">
        <v>2750</v>
      </c>
      <c r="BZ13" s="4">
        <v>2750</v>
      </c>
    </row>
    <row r="14" spans="1:79" x14ac:dyDescent="0.25">
      <c r="A14" t="s">
        <v>40</v>
      </c>
      <c r="I14" s="4"/>
      <c r="J14" s="4"/>
      <c r="K14" s="4"/>
      <c r="L14" s="4"/>
      <c r="M14" s="4"/>
      <c r="N14" s="6">
        <f>SUM(I14:M14)</f>
        <v>0</v>
      </c>
      <c r="O14" s="4">
        <f>O13*((52*5)/12)</f>
        <v>2166.666666666667</v>
      </c>
      <c r="P14" s="4">
        <f t="shared" ref="P14:AB14" si="21">P13*((52*5)/12)</f>
        <v>4333.3333333333339</v>
      </c>
      <c r="Q14" s="4">
        <f t="shared" si="21"/>
        <v>6500</v>
      </c>
      <c r="R14" s="4">
        <f t="shared" si="21"/>
        <v>8666.6666666666679</v>
      </c>
      <c r="S14" s="4">
        <f t="shared" si="21"/>
        <v>10833.333333333334</v>
      </c>
      <c r="T14" s="4">
        <f t="shared" si="21"/>
        <v>13000</v>
      </c>
      <c r="U14" s="4">
        <f t="shared" si="21"/>
        <v>13000</v>
      </c>
      <c r="V14" s="4">
        <f t="shared" si="21"/>
        <v>13000</v>
      </c>
      <c r="W14" s="4">
        <f t="shared" si="21"/>
        <v>15166.666666666668</v>
      </c>
      <c r="X14" s="4">
        <f t="shared" si="21"/>
        <v>15166.666666666668</v>
      </c>
      <c r="Y14" s="4">
        <f t="shared" si="21"/>
        <v>15166.666666666668</v>
      </c>
      <c r="Z14" s="4">
        <f t="shared" si="21"/>
        <v>17333.333333333336</v>
      </c>
      <c r="AA14" s="6">
        <f>SUM(O14:Z14)</f>
        <v>134333.33333333334</v>
      </c>
      <c r="AB14" s="4">
        <f t="shared" si="21"/>
        <v>17333.333333333336</v>
      </c>
      <c r="AC14" s="4">
        <f t="shared" ref="AC14" si="22">AC13*((52*5)/12)</f>
        <v>19500</v>
      </c>
      <c r="AD14" s="4">
        <f t="shared" ref="AD14" si="23">AD13*((52*5)/12)</f>
        <v>21666.666666666668</v>
      </c>
      <c r="AE14" s="4">
        <f t="shared" ref="AE14" si="24">AE13*((52*5)/12)</f>
        <v>21666.666666666668</v>
      </c>
      <c r="AF14" s="4">
        <f t="shared" ref="AF14" si="25">AF13*((52*5)/12)</f>
        <v>23833.333333333336</v>
      </c>
      <c r="AG14" s="4">
        <f t="shared" ref="AG14" si="26">AG13*((52*5)/12)</f>
        <v>23833.333333333336</v>
      </c>
      <c r="AH14" s="4">
        <f t="shared" ref="AH14" si="27">AH13*((52*5)/12)</f>
        <v>26000</v>
      </c>
      <c r="AI14" s="4">
        <f t="shared" ref="AI14" si="28">AI13*((52*5)/12)</f>
        <v>26000</v>
      </c>
      <c r="AJ14" s="4">
        <f t="shared" ref="AJ14" si="29">AJ13*((52*5)/12)</f>
        <v>28166.666666666668</v>
      </c>
      <c r="AK14" s="4">
        <f t="shared" ref="AK14" si="30">AK13*((52*5)/12)</f>
        <v>30333.333333333336</v>
      </c>
      <c r="AL14" s="4">
        <f t="shared" ref="AL14" si="31">AL13*((52*5)/12)</f>
        <v>30333.333333333336</v>
      </c>
      <c r="AM14" s="4">
        <f t="shared" ref="AM14:AO14" si="32">AM13*((52*5)/12)</f>
        <v>30333.333333333336</v>
      </c>
      <c r="AN14" s="6">
        <f>SUM(AB14:AM14)</f>
        <v>299000</v>
      </c>
      <c r="AO14" s="4">
        <f t="shared" si="32"/>
        <v>32500</v>
      </c>
      <c r="AP14" s="4">
        <f t="shared" ref="AP14" si="33">AP13*((52*5)/12)</f>
        <v>32500</v>
      </c>
      <c r="AQ14" s="4">
        <f t="shared" ref="AQ14" si="34">AQ13*((52*5)/12)</f>
        <v>32500</v>
      </c>
      <c r="AR14" s="4">
        <f t="shared" ref="AR14" si="35">AR13*((52*5)/12)</f>
        <v>32500</v>
      </c>
      <c r="AS14" s="4">
        <f t="shared" ref="AS14" si="36">AS13*((52*5)/12)</f>
        <v>32500</v>
      </c>
      <c r="AT14" s="4">
        <f t="shared" ref="AT14" si="37">AT13*((52*5)/12)</f>
        <v>32500</v>
      </c>
      <c r="AU14" s="4">
        <f t="shared" ref="AU14" si="38">AU13*((52*5)/12)</f>
        <v>32500</v>
      </c>
      <c r="AV14" s="4">
        <f t="shared" ref="AV14" si="39">AV13*((52*5)/12)</f>
        <v>34666.666666666672</v>
      </c>
      <c r="AW14" s="4">
        <f t="shared" ref="AW14" si="40">AW13*((52*5)/12)</f>
        <v>34666.666666666672</v>
      </c>
      <c r="AX14" s="4">
        <f t="shared" ref="AX14" si="41">AX13*((52*5)/12)</f>
        <v>34666.666666666672</v>
      </c>
      <c r="AY14" s="4">
        <f t="shared" ref="AY14" si="42">AY13*((52*5)/12)</f>
        <v>34666.666666666672</v>
      </c>
      <c r="AZ14" s="4">
        <f t="shared" ref="AZ14:BB14" si="43">AZ13*((52*5)/12)</f>
        <v>34666.666666666672</v>
      </c>
      <c r="BA14" s="6">
        <f>SUM(AO14:AZ14)</f>
        <v>400833.33333333343</v>
      </c>
      <c r="BB14" s="4">
        <f t="shared" si="43"/>
        <v>39000</v>
      </c>
      <c r="BC14" s="4">
        <f t="shared" ref="BC14" si="44">BC13*((52*5)/12)</f>
        <v>39000</v>
      </c>
      <c r="BD14" s="4">
        <f t="shared" ref="BD14" si="45">BD13*((52*5)/12)</f>
        <v>39000</v>
      </c>
      <c r="BE14" s="4">
        <f t="shared" ref="BE14" si="46">BE13*((52*5)/12)</f>
        <v>39000</v>
      </c>
      <c r="BF14" s="4">
        <f t="shared" ref="BF14" si="47">BF13*((52*5)/12)</f>
        <v>39000</v>
      </c>
      <c r="BG14" s="4">
        <f t="shared" ref="BG14" si="48">BG13*((52*5)/12)</f>
        <v>41166.666666666672</v>
      </c>
      <c r="BH14" s="4">
        <f t="shared" ref="BH14" si="49">BH13*((52*5)/12)</f>
        <v>41166.666666666672</v>
      </c>
      <c r="BI14" s="4">
        <f t="shared" ref="BI14" si="50">BI13*((52*5)/12)</f>
        <v>41166.666666666672</v>
      </c>
      <c r="BJ14" s="4">
        <f t="shared" ref="BJ14" si="51">BJ13*((52*5)/12)</f>
        <v>41166.666666666672</v>
      </c>
      <c r="BK14" s="4">
        <f t="shared" ref="BK14" si="52">BK13*((52*5)/12)</f>
        <v>43333.333333333336</v>
      </c>
      <c r="BL14" s="4">
        <f t="shared" ref="BL14:BO14" si="53">BL13*((52*5)/12)</f>
        <v>43333.333333333336</v>
      </c>
      <c r="BM14" s="4">
        <f t="shared" si="53"/>
        <v>43333.333333333336</v>
      </c>
      <c r="BN14" s="6">
        <f>SUM(BB14:BM14)</f>
        <v>489666.66666666669</v>
      </c>
      <c r="BO14" s="4">
        <f t="shared" si="53"/>
        <v>48750</v>
      </c>
      <c r="BP14" s="4">
        <f t="shared" ref="BP14" si="54">BP13*((52*5)/12)</f>
        <v>48750</v>
      </c>
      <c r="BQ14" s="4">
        <f t="shared" ref="BQ14" si="55">BQ13*((52*5)/12)</f>
        <v>48750</v>
      </c>
      <c r="BR14" s="4">
        <f t="shared" ref="BR14" si="56">BR13*((52*5)/12)</f>
        <v>48750</v>
      </c>
      <c r="BS14" s="4">
        <f t="shared" ref="BS14" si="57">BS13*((52*5)/12)</f>
        <v>48750</v>
      </c>
      <c r="BT14" s="4">
        <f t="shared" ref="BT14" si="58">BT13*((52*5)/12)</f>
        <v>54166.666666666672</v>
      </c>
      <c r="BU14" s="4">
        <f t="shared" ref="BU14" si="59">BU13*((52*5)/12)</f>
        <v>54166.666666666672</v>
      </c>
      <c r="BV14" s="4">
        <f t="shared" ref="BV14" si="60">BV13*((52*5)/12)</f>
        <v>54166.666666666672</v>
      </c>
      <c r="BW14" s="4">
        <f t="shared" ref="BW14" si="61">BW13*((52*5)/12)</f>
        <v>59583.333333333336</v>
      </c>
      <c r="BX14" s="4">
        <f t="shared" ref="BX14" si="62">BX13*((52*5)/12)</f>
        <v>59583.333333333336</v>
      </c>
      <c r="BY14" s="4">
        <f t="shared" ref="BY14" si="63">BY13*((52*5)/12)</f>
        <v>59583.333333333336</v>
      </c>
      <c r="BZ14" s="4">
        <f t="shared" ref="BZ14" si="64">BZ13*((52*5)/12)</f>
        <v>59583.333333333336</v>
      </c>
      <c r="CA14" s="6">
        <f>SUM(BO14:BZ14)</f>
        <v>644583.33333333349</v>
      </c>
    </row>
    <row r="15" spans="1:79" x14ac:dyDescent="0.25">
      <c r="A15" t="s">
        <v>22</v>
      </c>
      <c r="I15" s="3"/>
      <c r="J15" s="3"/>
      <c r="K15" s="3"/>
      <c r="L15" s="3"/>
      <c r="M15" s="3"/>
      <c r="O15" s="3">
        <f>O14*O7</f>
        <v>13000.000000000002</v>
      </c>
      <c r="P15" s="3">
        <f t="shared" ref="P15:Z15" si="65">P14*P7</f>
        <v>26000.000000000004</v>
      </c>
      <c r="Q15" s="3">
        <f t="shared" si="65"/>
        <v>39000</v>
      </c>
      <c r="R15" s="3">
        <f t="shared" si="65"/>
        <v>52000.000000000007</v>
      </c>
      <c r="S15" s="3">
        <f t="shared" si="65"/>
        <v>65000</v>
      </c>
      <c r="T15" s="3">
        <f t="shared" si="65"/>
        <v>78000</v>
      </c>
      <c r="U15" s="3">
        <f t="shared" si="65"/>
        <v>78000</v>
      </c>
      <c r="V15" s="3">
        <f t="shared" si="65"/>
        <v>78000</v>
      </c>
      <c r="W15" s="3">
        <f t="shared" si="65"/>
        <v>91000</v>
      </c>
      <c r="X15" s="3">
        <f t="shared" si="65"/>
        <v>91000</v>
      </c>
      <c r="Y15" s="3">
        <f t="shared" si="65"/>
        <v>91000</v>
      </c>
      <c r="Z15" s="3">
        <f t="shared" si="65"/>
        <v>104000.00000000001</v>
      </c>
      <c r="AA15" s="14">
        <f>SUM(O15:Z15)</f>
        <v>806000</v>
      </c>
      <c r="AB15" s="3">
        <f>AB14*AB7</f>
        <v>104000.00000000001</v>
      </c>
      <c r="AC15" s="3">
        <f t="shared" ref="AC15:AM15" si="66">AC14*AC7</f>
        <v>117000</v>
      </c>
      <c r="AD15" s="3">
        <f t="shared" si="66"/>
        <v>130000</v>
      </c>
      <c r="AE15" s="3">
        <f t="shared" si="66"/>
        <v>130000</v>
      </c>
      <c r="AF15" s="3">
        <f t="shared" si="66"/>
        <v>143000</v>
      </c>
      <c r="AG15" s="3">
        <f t="shared" si="66"/>
        <v>143000</v>
      </c>
      <c r="AH15" s="3">
        <f t="shared" si="66"/>
        <v>156000</v>
      </c>
      <c r="AI15" s="3">
        <f t="shared" si="66"/>
        <v>156000</v>
      </c>
      <c r="AJ15" s="3">
        <f t="shared" si="66"/>
        <v>169000</v>
      </c>
      <c r="AK15" s="3">
        <f t="shared" si="66"/>
        <v>182000</v>
      </c>
      <c r="AL15" s="3">
        <f t="shared" si="66"/>
        <v>182000</v>
      </c>
      <c r="AM15" s="3">
        <f t="shared" si="66"/>
        <v>182000</v>
      </c>
      <c r="AN15" s="14">
        <f>SUM(AB15:AM15)</f>
        <v>1794000</v>
      </c>
      <c r="AO15" s="3">
        <f>AO14*AO7</f>
        <v>195000</v>
      </c>
      <c r="AP15" s="3">
        <f t="shared" ref="AP15:AZ15" si="67">AP14*AP7</f>
        <v>195000</v>
      </c>
      <c r="AQ15" s="3">
        <f t="shared" si="67"/>
        <v>195000</v>
      </c>
      <c r="AR15" s="3">
        <f t="shared" si="67"/>
        <v>195000</v>
      </c>
      <c r="AS15" s="3">
        <f t="shared" si="67"/>
        <v>195000</v>
      </c>
      <c r="AT15" s="3">
        <f t="shared" si="67"/>
        <v>195000</v>
      </c>
      <c r="AU15" s="3">
        <f t="shared" si="67"/>
        <v>195000</v>
      </c>
      <c r="AV15" s="3">
        <f t="shared" si="67"/>
        <v>208000.00000000003</v>
      </c>
      <c r="AW15" s="3">
        <f t="shared" si="67"/>
        <v>208000.00000000003</v>
      </c>
      <c r="AX15" s="3">
        <f t="shared" si="67"/>
        <v>208000.00000000003</v>
      </c>
      <c r="AY15" s="3">
        <f t="shared" si="67"/>
        <v>208000.00000000003</v>
      </c>
      <c r="AZ15" s="3">
        <f t="shared" si="67"/>
        <v>208000.00000000003</v>
      </c>
      <c r="BA15" s="14">
        <f>SUM(AO15:AZ15)</f>
        <v>2405000</v>
      </c>
      <c r="BB15" s="3">
        <f>BB14*BB7</f>
        <v>234000</v>
      </c>
      <c r="BC15" s="3">
        <f t="shared" ref="BC15:BM15" si="68">BC14*BC7</f>
        <v>234000</v>
      </c>
      <c r="BD15" s="3">
        <f t="shared" si="68"/>
        <v>234000</v>
      </c>
      <c r="BE15" s="3">
        <f t="shared" si="68"/>
        <v>234000</v>
      </c>
      <c r="BF15" s="3">
        <f t="shared" si="68"/>
        <v>234000</v>
      </c>
      <c r="BG15" s="3">
        <f t="shared" si="68"/>
        <v>247000.00000000003</v>
      </c>
      <c r="BH15" s="3">
        <f t="shared" si="68"/>
        <v>247000.00000000003</v>
      </c>
      <c r="BI15" s="3">
        <f t="shared" si="68"/>
        <v>247000.00000000003</v>
      </c>
      <c r="BJ15" s="3">
        <f t="shared" si="68"/>
        <v>247000.00000000003</v>
      </c>
      <c r="BK15" s="3">
        <f t="shared" si="68"/>
        <v>260000</v>
      </c>
      <c r="BL15" s="3">
        <f t="shared" si="68"/>
        <v>260000</v>
      </c>
      <c r="BM15" s="3">
        <f t="shared" si="68"/>
        <v>260000</v>
      </c>
      <c r="BN15" s="14">
        <f>SUM(BB15:BM15)</f>
        <v>2938000</v>
      </c>
      <c r="BO15" s="3">
        <f>BO14*BO7</f>
        <v>292500</v>
      </c>
      <c r="BP15" s="3">
        <f t="shared" ref="BP15:BZ15" si="69">BP14*BP7</f>
        <v>292500</v>
      </c>
      <c r="BQ15" s="3">
        <f t="shared" si="69"/>
        <v>292500</v>
      </c>
      <c r="BR15" s="3">
        <f t="shared" si="69"/>
        <v>292500</v>
      </c>
      <c r="BS15" s="3">
        <f t="shared" si="69"/>
        <v>292500</v>
      </c>
      <c r="BT15" s="3">
        <f t="shared" si="69"/>
        <v>325000</v>
      </c>
      <c r="BU15" s="3">
        <f t="shared" si="69"/>
        <v>325000</v>
      </c>
      <c r="BV15" s="3">
        <f t="shared" si="69"/>
        <v>325000</v>
      </c>
      <c r="BW15" s="3">
        <f t="shared" si="69"/>
        <v>357500</v>
      </c>
      <c r="BX15" s="3">
        <f t="shared" si="69"/>
        <v>357500</v>
      </c>
      <c r="BY15" s="3">
        <f t="shared" si="69"/>
        <v>357500</v>
      </c>
      <c r="BZ15" s="3">
        <f t="shared" si="69"/>
        <v>357500</v>
      </c>
      <c r="CA15" s="14">
        <f>SUM(BO15:BZ15)</f>
        <v>3867500</v>
      </c>
    </row>
    <row r="17" spans="1:79" x14ac:dyDescent="0.25">
      <c r="A17" t="s">
        <v>78</v>
      </c>
    </row>
    <row r="18" spans="1:79" x14ac:dyDescent="0.25">
      <c r="A18" t="s">
        <v>33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3</v>
      </c>
      <c r="X18" s="2">
        <v>3</v>
      </c>
      <c r="Y18" s="2">
        <v>3</v>
      </c>
      <c r="Z18" s="2">
        <v>3</v>
      </c>
      <c r="AA18" s="26"/>
      <c r="AB18" s="2">
        <v>3</v>
      </c>
      <c r="AC18" s="2">
        <v>3</v>
      </c>
      <c r="AD18" s="2">
        <v>3</v>
      </c>
      <c r="AE18" s="2">
        <v>3</v>
      </c>
      <c r="AF18" s="2">
        <v>3</v>
      </c>
      <c r="AG18" s="2">
        <v>3</v>
      </c>
      <c r="AH18" s="2">
        <v>3</v>
      </c>
      <c r="AI18" s="2">
        <v>3</v>
      </c>
      <c r="AJ18" s="2">
        <v>3</v>
      </c>
      <c r="AK18" s="2">
        <v>3</v>
      </c>
      <c r="AL18" s="2">
        <v>3</v>
      </c>
      <c r="AM18" s="2">
        <v>3</v>
      </c>
      <c r="AN18" s="26"/>
      <c r="AO18" s="2">
        <v>3</v>
      </c>
      <c r="AP18" s="2">
        <v>3</v>
      </c>
      <c r="AQ18" s="2">
        <v>3</v>
      </c>
      <c r="AR18" s="2">
        <v>3</v>
      </c>
      <c r="AS18" s="2">
        <v>3</v>
      </c>
      <c r="AT18" s="2">
        <v>3</v>
      </c>
      <c r="AU18" s="2">
        <v>3</v>
      </c>
      <c r="AV18" s="2">
        <v>3</v>
      </c>
      <c r="AW18" s="2">
        <v>3</v>
      </c>
      <c r="AX18" s="2">
        <v>3</v>
      </c>
      <c r="AY18" s="2">
        <v>3</v>
      </c>
      <c r="AZ18" s="2">
        <v>3</v>
      </c>
      <c r="BA18" s="26"/>
      <c r="BB18" s="2">
        <v>3</v>
      </c>
      <c r="BC18" s="2">
        <v>3</v>
      </c>
      <c r="BD18" s="2">
        <v>3</v>
      </c>
      <c r="BE18" s="2">
        <v>3</v>
      </c>
      <c r="BF18" s="2">
        <v>3</v>
      </c>
      <c r="BG18" s="2">
        <v>3</v>
      </c>
      <c r="BH18" s="2">
        <v>3</v>
      </c>
      <c r="BI18" s="2">
        <v>3</v>
      </c>
      <c r="BJ18" s="2">
        <v>3</v>
      </c>
      <c r="BK18" s="2">
        <v>3</v>
      </c>
      <c r="BL18" s="2">
        <v>3</v>
      </c>
      <c r="BM18" s="2">
        <v>3</v>
      </c>
      <c r="BN18" s="26"/>
      <c r="BO18" s="2">
        <v>3</v>
      </c>
      <c r="BP18" s="2">
        <v>3</v>
      </c>
      <c r="BQ18" s="2">
        <v>3</v>
      </c>
      <c r="BR18" s="2">
        <v>3</v>
      </c>
      <c r="BS18" s="2">
        <v>3</v>
      </c>
      <c r="BT18" s="2">
        <v>3</v>
      </c>
      <c r="BU18" s="2">
        <v>3</v>
      </c>
      <c r="BV18" s="2">
        <v>3</v>
      </c>
      <c r="BW18" s="2">
        <v>3</v>
      </c>
      <c r="BX18" s="2">
        <v>3</v>
      </c>
      <c r="BY18" s="2">
        <v>3</v>
      </c>
      <c r="BZ18" s="2">
        <v>3</v>
      </c>
      <c r="CA18" s="26"/>
    </row>
    <row r="19" spans="1:79" x14ac:dyDescent="0.25">
      <c r="A19" t="s">
        <v>34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2</v>
      </c>
      <c r="X19" s="2">
        <v>2</v>
      </c>
      <c r="Y19" s="2">
        <v>2</v>
      </c>
      <c r="Z19" s="2">
        <v>2</v>
      </c>
      <c r="AB19" s="2">
        <v>2</v>
      </c>
      <c r="AC19" s="2">
        <v>2</v>
      </c>
      <c r="AD19" s="2">
        <v>2</v>
      </c>
      <c r="AE19" s="2">
        <v>2</v>
      </c>
      <c r="AF19" s="2">
        <v>2</v>
      </c>
      <c r="AG19" s="2">
        <v>2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O19" s="2">
        <v>2</v>
      </c>
      <c r="AP19" s="2">
        <v>2</v>
      </c>
      <c r="AQ19" s="2">
        <v>2</v>
      </c>
      <c r="AR19" s="2">
        <v>2</v>
      </c>
      <c r="AS19" s="2">
        <v>2</v>
      </c>
      <c r="AT19" s="2">
        <v>2</v>
      </c>
      <c r="AU19" s="2">
        <v>2</v>
      </c>
      <c r="AV19" s="2">
        <v>2</v>
      </c>
      <c r="AW19" s="2">
        <v>2</v>
      </c>
      <c r="AX19" s="2">
        <v>2</v>
      </c>
      <c r="AY19" s="2">
        <v>2</v>
      </c>
      <c r="AZ19" s="2">
        <v>2</v>
      </c>
      <c r="BB19" s="2">
        <v>2</v>
      </c>
      <c r="BC19" s="2">
        <v>2</v>
      </c>
      <c r="BD19" s="2">
        <v>2</v>
      </c>
      <c r="BE19" s="2">
        <v>2</v>
      </c>
      <c r="BF19" s="2">
        <v>2</v>
      </c>
      <c r="BG19" s="2">
        <v>2</v>
      </c>
      <c r="BH19" s="2">
        <v>2</v>
      </c>
      <c r="BI19" s="2">
        <v>2</v>
      </c>
      <c r="BJ19" s="2">
        <v>2</v>
      </c>
      <c r="BK19" s="2">
        <v>2</v>
      </c>
      <c r="BL19" s="2">
        <v>2</v>
      </c>
      <c r="BM19" s="2">
        <v>2</v>
      </c>
      <c r="BO19" s="2">
        <v>2</v>
      </c>
      <c r="BP19" s="2">
        <v>2</v>
      </c>
      <c r="BQ19" s="2">
        <v>2</v>
      </c>
      <c r="BR19" s="2">
        <v>2</v>
      </c>
      <c r="BS19" s="2">
        <v>2</v>
      </c>
      <c r="BT19" s="2">
        <v>2</v>
      </c>
      <c r="BU19" s="2">
        <v>2</v>
      </c>
      <c r="BV19" s="2">
        <v>2</v>
      </c>
      <c r="BW19" s="2">
        <v>2</v>
      </c>
      <c r="BX19" s="2">
        <v>2</v>
      </c>
      <c r="BY19" s="2">
        <v>2</v>
      </c>
      <c r="BZ19" s="2">
        <v>2</v>
      </c>
    </row>
    <row r="20" spans="1:79" x14ac:dyDescent="0.25">
      <c r="A20" t="s">
        <v>27</v>
      </c>
      <c r="J20" s="3"/>
      <c r="K20" s="3"/>
      <c r="L20" s="3"/>
      <c r="M20" s="3"/>
      <c r="N20" s="2"/>
      <c r="O20" s="3"/>
      <c r="P20" s="3"/>
      <c r="Q20" s="3"/>
      <c r="R20" s="3"/>
      <c r="S20" s="3"/>
      <c r="T20" s="3"/>
      <c r="U20" s="3"/>
      <c r="V20" s="3"/>
      <c r="W20" s="3">
        <f t="shared" ref="W20:Z20" si="70">W19*W25</f>
        <v>17333.333333333336</v>
      </c>
      <c r="X20" s="3">
        <f t="shared" si="70"/>
        <v>21666.666666666668</v>
      </c>
      <c r="Y20" s="3">
        <f t="shared" si="70"/>
        <v>26000</v>
      </c>
      <c r="Z20" s="3">
        <f t="shared" si="70"/>
        <v>30333.333333333336</v>
      </c>
      <c r="AA20" s="14"/>
      <c r="AB20" s="3">
        <f t="shared" ref="AB20:AM20" si="71">AB19*AB25</f>
        <v>34666.666666666672</v>
      </c>
      <c r="AC20" s="3">
        <f t="shared" si="71"/>
        <v>39000</v>
      </c>
      <c r="AD20" s="3">
        <f t="shared" si="71"/>
        <v>43333.333333333336</v>
      </c>
      <c r="AE20" s="3">
        <f t="shared" si="71"/>
        <v>43333.333333333336</v>
      </c>
      <c r="AF20" s="3">
        <f t="shared" si="71"/>
        <v>43333.333333333336</v>
      </c>
      <c r="AG20" s="3">
        <f t="shared" si="71"/>
        <v>47666.666666666672</v>
      </c>
      <c r="AH20" s="3">
        <f t="shared" si="71"/>
        <v>47666.666666666672</v>
      </c>
      <c r="AI20" s="3">
        <f t="shared" si="71"/>
        <v>52000</v>
      </c>
      <c r="AJ20" s="3">
        <f t="shared" si="71"/>
        <v>52000</v>
      </c>
      <c r="AK20" s="3">
        <f t="shared" si="71"/>
        <v>56333.333333333336</v>
      </c>
      <c r="AL20" s="3">
        <f t="shared" si="71"/>
        <v>56333.333333333336</v>
      </c>
      <c r="AM20" s="3">
        <f t="shared" si="71"/>
        <v>60666.666666666672</v>
      </c>
      <c r="AN20" s="14"/>
      <c r="AO20" s="3">
        <f t="shared" ref="AO20:AZ20" si="72">AO19*AO25</f>
        <v>65000</v>
      </c>
      <c r="AP20" s="3">
        <f t="shared" si="72"/>
        <v>69333.333333333343</v>
      </c>
      <c r="AQ20" s="3">
        <f t="shared" si="72"/>
        <v>73666.666666666672</v>
      </c>
      <c r="AR20" s="3">
        <f t="shared" si="72"/>
        <v>78000</v>
      </c>
      <c r="AS20" s="3">
        <f t="shared" si="72"/>
        <v>82333.333333333343</v>
      </c>
      <c r="AT20" s="3">
        <f t="shared" si="72"/>
        <v>86666.666666666672</v>
      </c>
      <c r="AU20" s="3">
        <f t="shared" si="72"/>
        <v>95333.333333333343</v>
      </c>
      <c r="AV20" s="3">
        <f t="shared" si="72"/>
        <v>104000</v>
      </c>
      <c r="AW20" s="3">
        <f t="shared" si="72"/>
        <v>112666.66666666667</v>
      </c>
      <c r="AX20" s="3">
        <f t="shared" si="72"/>
        <v>119166.66666666667</v>
      </c>
      <c r="AY20" s="3">
        <f t="shared" si="72"/>
        <v>130000</v>
      </c>
      <c r="AZ20" s="3">
        <f t="shared" si="72"/>
        <v>140833.33333333334</v>
      </c>
      <c r="BA20" s="14"/>
      <c r="BB20" s="3">
        <f t="shared" ref="BB20:BM20" si="73">BB19*BB25</f>
        <v>151666.66666666669</v>
      </c>
      <c r="BC20" s="3">
        <f t="shared" si="73"/>
        <v>162500</v>
      </c>
      <c r="BD20" s="3">
        <f t="shared" si="73"/>
        <v>173333.33333333334</v>
      </c>
      <c r="BE20" s="3">
        <f t="shared" si="73"/>
        <v>184166.66666666669</v>
      </c>
      <c r="BF20" s="3">
        <f t="shared" si="73"/>
        <v>195000</v>
      </c>
      <c r="BG20" s="3">
        <f t="shared" si="73"/>
        <v>216666.66666666669</v>
      </c>
      <c r="BH20" s="3">
        <f t="shared" si="73"/>
        <v>238333.33333333334</v>
      </c>
      <c r="BI20" s="3">
        <f t="shared" si="73"/>
        <v>260000</v>
      </c>
      <c r="BJ20" s="3">
        <f t="shared" si="73"/>
        <v>281666.66666666669</v>
      </c>
      <c r="BK20" s="3">
        <f t="shared" si="73"/>
        <v>303333.33333333337</v>
      </c>
      <c r="BL20" s="3">
        <f t="shared" si="73"/>
        <v>325000</v>
      </c>
      <c r="BM20" s="3">
        <f t="shared" si="73"/>
        <v>325000</v>
      </c>
      <c r="BN20" s="14"/>
      <c r="BO20" s="3">
        <f t="shared" ref="BO20:BZ20" si="74">BO19*BO25</f>
        <v>346666.66666666669</v>
      </c>
      <c r="BP20" s="3">
        <f t="shared" si="74"/>
        <v>357500</v>
      </c>
      <c r="BQ20" s="3">
        <f t="shared" si="74"/>
        <v>357500</v>
      </c>
      <c r="BR20" s="3">
        <f t="shared" si="74"/>
        <v>368333.33333333337</v>
      </c>
      <c r="BS20" s="3">
        <f t="shared" si="74"/>
        <v>368333.33333333337</v>
      </c>
      <c r="BT20" s="3">
        <f t="shared" si="74"/>
        <v>379166.66666666669</v>
      </c>
      <c r="BU20" s="3">
        <f t="shared" si="74"/>
        <v>379166.66666666669</v>
      </c>
      <c r="BV20" s="3">
        <f t="shared" si="74"/>
        <v>390000</v>
      </c>
      <c r="BW20" s="3">
        <f t="shared" si="74"/>
        <v>400833.33333333337</v>
      </c>
      <c r="BX20" s="3">
        <f t="shared" si="74"/>
        <v>400833.33333333337</v>
      </c>
      <c r="BY20" s="3">
        <f t="shared" si="74"/>
        <v>411666.66666666669</v>
      </c>
      <c r="BZ20" s="3">
        <f t="shared" si="74"/>
        <v>411666.66666666669</v>
      </c>
      <c r="CA20" s="14"/>
    </row>
    <row r="21" spans="1:79" x14ac:dyDescent="0.25">
      <c r="A21" t="s">
        <v>20</v>
      </c>
      <c r="J21" s="5"/>
      <c r="K21" s="5"/>
      <c r="L21" s="5"/>
      <c r="M21" s="5"/>
      <c r="N21" s="2"/>
      <c r="O21" s="5"/>
      <c r="P21" s="5"/>
      <c r="Q21" s="5"/>
      <c r="R21" s="5"/>
      <c r="S21" s="5"/>
      <c r="T21" s="5"/>
      <c r="U21" s="5"/>
      <c r="V21" s="5"/>
      <c r="W21" s="5">
        <f t="shared" ref="W21:Z21" si="75">(W18-W19)/W18</f>
        <v>0.33333333333333331</v>
      </c>
      <c r="X21" s="5">
        <f t="shared" si="75"/>
        <v>0.33333333333333331</v>
      </c>
      <c r="Y21" s="5">
        <f t="shared" si="75"/>
        <v>0.33333333333333331</v>
      </c>
      <c r="Z21" s="5">
        <f t="shared" si="75"/>
        <v>0.33333333333333331</v>
      </c>
      <c r="AB21" s="5">
        <f t="shared" ref="AB21:AM21" si="76">(AB18-AB19)/AB18</f>
        <v>0.33333333333333331</v>
      </c>
      <c r="AC21" s="5">
        <f t="shared" si="76"/>
        <v>0.33333333333333331</v>
      </c>
      <c r="AD21" s="5">
        <f t="shared" si="76"/>
        <v>0.33333333333333331</v>
      </c>
      <c r="AE21" s="5">
        <f t="shared" si="76"/>
        <v>0.33333333333333331</v>
      </c>
      <c r="AF21" s="5">
        <f t="shared" si="76"/>
        <v>0.33333333333333331</v>
      </c>
      <c r="AG21" s="5">
        <f t="shared" si="76"/>
        <v>0.33333333333333331</v>
      </c>
      <c r="AH21" s="5">
        <f t="shared" si="76"/>
        <v>0.33333333333333331</v>
      </c>
      <c r="AI21" s="5">
        <f t="shared" si="76"/>
        <v>0.33333333333333331</v>
      </c>
      <c r="AJ21" s="5">
        <f t="shared" si="76"/>
        <v>0.33333333333333331</v>
      </c>
      <c r="AK21" s="5">
        <f t="shared" si="76"/>
        <v>0.33333333333333331</v>
      </c>
      <c r="AL21" s="5">
        <f t="shared" si="76"/>
        <v>0.33333333333333331</v>
      </c>
      <c r="AM21" s="5">
        <f t="shared" si="76"/>
        <v>0.33333333333333331</v>
      </c>
      <c r="AO21" s="5">
        <f t="shared" ref="AO21:AZ21" si="77">(AO18-AO19)/AO18</f>
        <v>0.33333333333333331</v>
      </c>
      <c r="AP21" s="5">
        <f t="shared" si="77"/>
        <v>0.33333333333333331</v>
      </c>
      <c r="AQ21" s="5">
        <f t="shared" si="77"/>
        <v>0.33333333333333331</v>
      </c>
      <c r="AR21" s="5">
        <f t="shared" si="77"/>
        <v>0.33333333333333331</v>
      </c>
      <c r="AS21" s="5">
        <f t="shared" si="77"/>
        <v>0.33333333333333331</v>
      </c>
      <c r="AT21" s="5">
        <f t="shared" si="77"/>
        <v>0.33333333333333331</v>
      </c>
      <c r="AU21" s="5">
        <f t="shared" si="77"/>
        <v>0.33333333333333331</v>
      </c>
      <c r="AV21" s="5">
        <f t="shared" si="77"/>
        <v>0.33333333333333331</v>
      </c>
      <c r="AW21" s="5">
        <f t="shared" si="77"/>
        <v>0.33333333333333331</v>
      </c>
      <c r="AX21" s="5">
        <f t="shared" si="77"/>
        <v>0.33333333333333331</v>
      </c>
      <c r="AY21" s="5">
        <f t="shared" si="77"/>
        <v>0.33333333333333331</v>
      </c>
      <c r="AZ21" s="5">
        <f t="shared" si="77"/>
        <v>0.33333333333333331</v>
      </c>
      <c r="BB21" s="5">
        <f t="shared" ref="BB21:BM21" si="78">(BB18-BB19)/BB18</f>
        <v>0.33333333333333331</v>
      </c>
      <c r="BC21" s="5">
        <f t="shared" si="78"/>
        <v>0.33333333333333331</v>
      </c>
      <c r="BD21" s="5">
        <f t="shared" si="78"/>
        <v>0.33333333333333331</v>
      </c>
      <c r="BE21" s="5">
        <f t="shared" si="78"/>
        <v>0.33333333333333331</v>
      </c>
      <c r="BF21" s="5">
        <f t="shared" si="78"/>
        <v>0.33333333333333331</v>
      </c>
      <c r="BG21" s="5">
        <f t="shared" si="78"/>
        <v>0.33333333333333331</v>
      </c>
      <c r="BH21" s="5">
        <f t="shared" si="78"/>
        <v>0.33333333333333331</v>
      </c>
      <c r="BI21" s="5">
        <f t="shared" si="78"/>
        <v>0.33333333333333331</v>
      </c>
      <c r="BJ21" s="5">
        <f t="shared" si="78"/>
        <v>0.33333333333333331</v>
      </c>
      <c r="BK21" s="5">
        <f t="shared" si="78"/>
        <v>0.33333333333333331</v>
      </c>
      <c r="BL21" s="5">
        <f t="shared" si="78"/>
        <v>0.33333333333333331</v>
      </c>
      <c r="BM21" s="5">
        <f t="shared" si="78"/>
        <v>0.33333333333333331</v>
      </c>
      <c r="BO21" s="5">
        <f t="shared" ref="BO21:BZ21" si="79">(BO18-BO19)/BO18</f>
        <v>0.33333333333333331</v>
      </c>
      <c r="BP21" s="5">
        <f t="shared" si="79"/>
        <v>0.33333333333333331</v>
      </c>
      <c r="BQ21" s="5">
        <f t="shared" si="79"/>
        <v>0.33333333333333331</v>
      </c>
      <c r="BR21" s="5">
        <f t="shared" si="79"/>
        <v>0.33333333333333331</v>
      </c>
      <c r="BS21" s="5">
        <f t="shared" si="79"/>
        <v>0.33333333333333331</v>
      </c>
      <c r="BT21" s="5">
        <f t="shared" si="79"/>
        <v>0.33333333333333331</v>
      </c>
      <c r="BU21" s="5">
        <f t="shared" si="79"/>
        <v>0.33333333333333331</v>
      </c>
      <c r="BV21" s="5">
        <f t="shared" si="79"/>
        <v>0.33333333333333331</v>
      </c>
      <c r="BW21" s="5">
        <f t="shared" si="79"/>
        <v>0.33333333333333331</v>
      </c>
      <c r="BX21" s="5">
        <f t="shared" si="79"/>
        <v>0.33333333333333331</v>
      </c>
      <c r="BY21" s="5">
        <f t="shared" si="79"/>
        <v>0.33333333333333331</v>
      </c>
      <c r="BZ21" s="5">
        <f t="shared" si="79"/>
        <v>0.33333333333333331</v>
      </c>
    </row>
    <row r="22" spans="1:79" x14ac:dyDescent="0.25">
      <c r="A22" t="s">
        <v>36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f t="shared" ref="W22:Z22" si="80">W18*6</f>
        <v>18</v>
      </c>
      <c r="X22" s="2">
        <f t="shared" si="80"/>
        <v>18</v>
      </c>
      <c r="Y22" s="2">
        <f t="shared" si="80"/>
        <v>18</v>
      </c>
      <c r="Z22" s="2">
        <f t="shared" si="80"/>
        <v>18</v>
      </c>
      <c r="AB22" s="2">
        <f>AB18*6</f>
        <v>18</v>
      </c>
      <c r="AC22" s="2">
        <f t="shared" ref="AC22:AM23" si="81">AC18*6</f>
        <v>18</v>
      </c>
      <c r="AD22" s="2">
        <f t="shared" si="81"/>
        <v>18</v>
      </c>
      <c r="AE22" s="2">
        <f t="shared" si="81"/>
        <v>18</v>
      </c>
      <c r="AF22" s="2">
        <f t="shared" si="81"/>
        <v>18</v>
      </c>
      <c r="AG22" s="2">
        <f t="shared" si="81"/>
        <v>18</v>
      </c>
      <c r="AH22" s="2">
        <f t="shared" si="81"/>
        <v>18</v>
      </c>
      <c r="AI22" s="2">
        <f t="shared" si="81"/>
        <v>18</v>
      </c>
      <c r="AJ22" s="2">
        <f t="shared" si="81"/>
        <v>18</v>
      </c>
      <c r="AK22" s="2">
        <f t="shared" si="81"/>
        <v>18</v>
      </c>
      <c r="AL22" s="2">
        <f t="shared" si="81"/>
        <v>18</v>
      </c>
      <c r="AM22" s="2">
        <f t="shared" si="81"/>
        <v>18</v>
      </c>
      <c r="AO22" s="2">
        <f>AO18*6</f>
        <v>18</v>
      </c>
      <c r="AP22" s="2">
        <f t="shared" ref="AP22:AZ23" si="82">AP18*6</f>
        <v>18</v>
      </c>
      <c r="AQ22" s="2">
        <f t="shared" si="82"/>
        <v>18</v>
      </c>
      <c r="AR22" s="2">
        <f t="shared" si="82"/>
        <v>18</v>
      </c>
      <c r="AS22" s="2">
        <f t="shared" si="82"/>
        <v>18</v>
      </c>
      <c r="AT22" s="2">
        <f t="shared" si="82"/>
        <v>18</v>
      </c>
      <c r="AU22" s="2">
        <f t="shared" si="82"/>
        <v>18</v>
      </c>
      <c r="AV22" s="2">
        <f t="shared" si="82"/>
        <v>18</v>
      </c>
      <c r="AW22" s="2">
        <f t="shared" si="82"/>
        <v>18</v>
      </c>
      <c r="AX22" s="2">
        <f t="shared" si="82"/>
        <v>18</v>
      </c>
      <c r="AY22" s="2">
        <f t="shared" si="82"/>
        <v>18</v>
      </c>
      <c r="AZ22" s="2">
        <f t="shared" si="82"/>
        <v>18</v>
      </c>
      <c r="BB22" s="2">
        <f>BB18*6</f>
        <v>18</v>
      </c>
      <c r="BC22" s="2">
        <f t="shared" ref="BC22:BM23" si="83">BC18*6</f>
        <v>18</v>
      </c>
      <c r="BD22" s="2">
        <f t="shared" si="83"/>
        <v>18</v>
      </c>
      <c r="BE22" s="2">
        <f t="shared" si="83"/>
        <v>18</v>
      </c>
      <c r="BF22" s="2">
        <f t="shared" si="83"/>
        <v>18</v>
      </c>
      <c r="BG22" s="2">
        <f t="shared" si="83"/>
        <v>18</v>
      </c>
      <c r="BH22" s="2">
        <f t="shared" si="83"/>
        <v>18</v>
      </c>
      <c r="BI22" s="2">
        <f t="shared" si="83"/>
        <v>18</v>
      </c>
      <c r="BJ22" s="2">
        <f t="shared" si="83"/>
        <v>18</v>
      </c>
      <c r="BK22" s="2">
        <f t="shared" si="83"/>
        <v>18</v>
      </c>
      <c r="BL22" s="2">
        <f t="shared" si="83"/>
        <v>18</v>
      </c>
      <c r="BM22" s="2">
        <f t="shared" si="83"/>
        <v>18</v>
      </c>
      <c r="BO22" s="2">
        <f>BO18*6</f>
        <v>18</v>
      </c>
      <c r="BP22" s="2">
        <f t="shared" ref="BP22:BZ23" si="84">BP18*6</f>
        <v>18</v>
      </c>
      <c r="BQ22" s="2">
        <f t="shared" si="84"/>
        <v>18</v>
      </c>
      <c r="BR22" s="2">
        <f t="shared" si="84"/>
        <v>18</v>
      </c>
      <c r="BS22" s="2">
        <f t="shared" si="84"/>
        <v>18</v>
      </c>
      <c r="BT22" s="2">
        <f t="shared" si="84"/>
        <v>18</v>
      </c>
      <c r="BU22" s="2">
        <f t="shared" si="84"/>
        <v>18</v>
      </c>
      <c r="BV22" s="2">
        <f t="shared" si="84"/>
        <v>18</v>
      </c>
      <c r="BW22" s="2">
        <f t="shared" si="84"/>
        <v>18</v>
      </c>
      <c r="BX22" s="2">
        <f t="shared" si="84"/>
        <v>18</v>
      </c>
      <c r="BY22" s="2">
        <f t="shared" si="84"/>
        <v>18</v>
      </c>
      <c r="BZ22" s="2">
        <f t="shared" si="84"/>
        <v>18</v>
      </c>
    </row>
    <row r="23" spans="1:79" x14ac:dyDescent="0.25">
      <c r="A23" t="s">
        <v>35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f t="shared" ref="W23:Z23" si="85">W19*6</f>
        <v>12</v>
      </c>
      <c r="X23" s="2">
        <f t="shared" si="85"/>
        <v>12</v>
      </c>
      <c r="Y23" s="2">
        <f t="shared" si="85"/>
        <v>12</v>
      </c>
      <c r="Z23" s="2">
        <f t="shared" si="85"/>
        <v>12</v>
      </c>
      <c r="AB23" s="2">
        <f>AB19*6</f>
        <v>12</v>
      </c>
      <c r="AC23" s="2">
        <f t="shared" si="81"/>
        <v>12</v>
      </c>
      <c r="AD23" s="2">
        <f t="shared" si="81"/>
        <v>12</v>
      </c>
      <c r="AE23" s="2">
        <f t="shared" si="81"/>
        <v>12</v>
      </c>
      <c r="AF23" s="2">
        <f t="shared" si="81"/>
        <v>12</v>
      </c>
      <c r="AG23" s="2">
        <f t="shared" si="81"/>
        <v>12</v>
      </c>
      <c r="AH23" s="2">
        <f t="shared" si="81"/>
        <v>12</v>
      </c>
      <c r="AI23" s="2">
        <f t="shared" si="81"/>
        <v>12</v>
      </c>
      <c r="AJ23" s="2">
        <f t="shared" si="81"/>
        <v>12</v>
      </c>
      <c r="AK23" s="2">
        <f t="shared" si="81"/>
        <v>12</v>
      </c>
      <c r="AL23" s="2">
        <f t="shared" si="81"/>
        <v>12</v>
      </c>
      <c r="AM23" s="2">
        <f t="shared" si="81"/>
        <v>12</v>
      </c>
      <c r="AO23" s="2">
        <f>AO19*6</f>
        <v>12</v>
      </c>
      <c r="AP23" s="2">
        <f t="shared" si="82"/>
        <v>12</v>
      </c>
      <c r="AQ23" s="2">
        <f t="shared" si="82"/>
        <v>12</v>
      </c>
      <c r="AR23" s="2">
        <f t="shared" si="82"/>
        <v>12</v>
      </c>
      <c r="AS23" s="2">
        <f t="shared" si="82"/>
        <v>12</v>
      </c>
      <c r="AT23" s="2">
        <f t="shared" si="82"/>
        <v>12</v>
      </c>
      <c r="AU23" s="2">
        <f t="shared" si="82"/>
        <v>12</v>
      </c>
      <c r="AV23" s="2">
        <f t="shared" si="82"/>
        <v>12</v>
      </c>
      <c r="AW23" s="2">
        <f t="shared" si="82"/>
        <v>12</v>
      </c>
      <c r="AX23" s="2">
        <f t="shared" si="82"/>
        <v>12</v>
      </c>
      <c r="AY23" s="2">
        <f t="shared" si="82"/>
        <v>12</v>
      </c>
      <c r="AZ23" s="2">
        <f t="shared" si="82"/>
        <v>12</v>
      </c>
      <c r="BB23" s="2">
        <f>BB19*6</f>
        <v>12</v>
      </c>
      <c r="BC23" s="2">
        <f t="shared" si="83"/>
        <v>12</v>
      </c>
      <c r="BD23" s="2">
        <f t="shared" si="83"/>
        <v>12</v>
      </c>
      <c r="BE23" s="2">
        <f t="shared" si="83"/>
        <v>12</v>
      </c>
      <c r="BF23" s="2">
        <f t="shared" si="83"/>
        <v>12</v>
      </c>
      <c r="BG23" s="2">
        <f t="shared" si="83"/>
        <v>12</v>
      </c>
      <c r="BH23" s="2">
        <f t="shared" si="83"/>
        <v>12</v>
      </c>
      <c r="BI23" s="2">
        <f t="shared" si="83"/>
        <v>12</v>
      </c>
      <c r="BJ23" s="2">
        <f t="shared" si="83"/>
        <v>12</v>
      </c>
      <c r="BK23" s="2">
        <f t="shared" si="83"/>
        <v>12</v>
      </c>
      <c r="BL23" s="2">
        <f t="shared" si="83"/>
        <v>12</v>
      </c>
      <c r="BM23" s="2">
        <f t="shared" si="83"/>
        <v>12</v>
      </c>
      <c r="BO23" s="2">
        <f>BO19*6</f>
        <v>12</v>
      </c>
      <c r="BP23" s="2">
        <f t="shared" si="84"/>
        <v>12</v>
      </c>
      <c r="BQ23" s="2">
        <f t="shared" si="84"/>
        <v>12</v>
      </c>
      <c r="BR23" s="2">
        <f t="shared" si="84"/>
        <v>12</v>
      </c>
      <c r="BS23" s="2">
        <f t="shared" si="84"/>
        <v>12</v>
      </c>
      <c r="BT23" s="2">
        <f t="shared" si="84"/>
        <v>12</v>
      </c>
      <c r="BU23" s="2">
        <f t="shared" si="84"/>
        <v>12</v>
      </c>
      <c r="BV23" s="2">
        <f t="shared" si="84"/>
        <v>12</v>
      </c>
      <c r="BW23" s="2">
        <f t="shared" si="84"/>
        <v>12</v>
      </c>
      <c r="BX23" s="2">
        <f t="shared" si="84"/>
        <v>12</v>
      </c>
      <c r="BY23" s="2">
        <f t="shared" si="84"/>
        <v>12</v>
      </c>
      <c r="BZ23" s="2">
        <f t="shared" si="84"/>
        <v>12</v>
      </c>
    </row>
    <row r="24" spans="1:79" x14ac:dyDescent="0.25">
      <c r="A24" t="s">
        <v>16</v>
      </c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>
        <v>400</v>
      </c>
      <c r="X24" s="4">
        <v>500</v>
      </c>
      <c r="Y24" s="4">
        <v>600</v>
      </c>
      <c r="Z24" s="4">
        <v>700</v>
      </c>
      <c r="AB24" s="4">
        <v>800</v>
      </c>
      <c r="AC24" s="4">
        <v>900</v>
      </c>
      <c r="AD24" s="4">
        <v>1000</v>
      </c>
      <c r="AE24" s="4">
        <v>1000</v>
      </c>
      <c r="AF24" s="4">
        <v>1000</v>
      </c>
      <c r="AG24" s="4">
        <v>1100</v>
      </c>
      <c r="AH24" s="4">
        <v>1100</v>
      </c>
      <c r="AI24" s="4">
        <v>1200</v>
      </c>
      <c r="AJ24" s="4">
        <v>1200</v>
      </c>
      <c r="AK24" s="4">
        <v>1300</v>
      </c>
      <c r="AL24" s="4">
        <v>1300</v>
      </c>
      <c r="AM24" s="4">
        <v>1400</v>
      </c>
      <c r="AO24" s="4">
        <v>1500</v>
      </c>
      <c r="AP24" s="4">
        <v>1600</v>
      </c>
      <c r="AQ24" s="4">
        <v>1700</v>
      </c>
      <c r="AR24" s="4">
        <v>1800</v>
      </c>
      <c r="AS24" s="4">
        <v>1900</v>
      </c>
      <c r="AT24" s="4">
        <v>2000</v>
      </c>
      <c r="AU24" s="4">
        <v>2200</v>
      </c>
      <c r="AV24" s="4">
        <v>2400</v>
      </c>
      <c r="AW24" s="4">
        <v>2600</v>
      </c>
      <c r="AX24" s="4">
        <v>2750</v>
      </c>
      <c r="AY24" s="4">
        <v>3000</v>
      </c>
      <c r="AZ24" s="4">
        <v>3250</v>
      </c>
      <c r="BB24" s="4">
        <v>3500</v>
      </c>
      <c r="BC24" s="4">
        <v>3750</v>
      </c>
      <c r="BD24" s="4">
        <v>4000</v>
      </c>
      <c r="BE24" s="4">
        <v>4250</v>
      </c>
      <c r="BF24" s="4">
        <v>4500</v>
      </c>
      <c r="BG24" s="4">
        <v>5000</v>
      </c>
      <c r="BH24" s="4">
        <v>5500</v>
      </c>
      <c r="BI24" s="4">
        <v>6000</v>
      </c>
      <c r="BJ24" s="4">
        <v>6500</v>
      </c>
      <c r="BK24" s="4">
        <v>7000</v>
      </c>
      <c r="BL24" s="4">
        <v>7500</v>
      </c>
      <c r="BM24" s="4">
        <v>7500</v>
      </c>
      <c r="BO24" s="4">
        <v>8000</v>
      </c>
      <c r="BP24" s="4">
        <v>8250</v>
      </c>
      <c r="BQ24" s="4">
        <v>8250</v>
      </c>
      <c r="BR24" s="4">
        <v>8500</v>
      </c>
      <c r="BS24" s="4">
        <v>8500</v>
      </c>
      <c r="BT24" s="4">
        <v>8750</v>
      </c>
      <c r="BU24" s="4">
        <v>8750</v>
      </c>
      <c r="BV24" s="4">
        <v>9000</v>
      </c>
      <c r="BW24" s="4">
        <v>9250</v>
      </c>
      <c r="BX24" s="4">
        <v>9250</v>
      </c>
      <c r="BY24" s="4">
        <v>9500</v>
      </c>
      <c r="BZ24" s="4">
        <v>9500</v>
      </c>
    </row>
    <row r="25" spans="1:79" x14ac:dyDescent="0.25">
      <c r="A25" t="s">
        <v>17</v>
      </c>
      <c r="J25" s="4"/>
      <c r="K25" s="4"/>
      <c r="L25" s="4"/>
      <c r="M25" s="4"/>
      <c r="N25" s="6">
        <f>SUM(J25:M25)</f>
        <v>0</v>
      </c>
      <c r="O25" s="4"/>
      <c r="P25" s="4"/>
      <c r="Q25" s="4"/>
      <c r="R25" s="4"/>
      <c r="S25" s="4"/>
      <c r="T25" s="4"/>
      <c r="U25" s="4"/>
      <c r="V25" s="4"/>
      <c r="W25" s="4">
        <f t="shared" ref="W25" si="86">W24*((52*5)/12)</f>
        <v>8666.6666666666679</v>
      </c>
      <c r="X25" s="4">
        <f t="shared" ref="X25" si="87">X24*((52*5)/12)</f>
        <v>10833.333333333334</v>
      </c>
      <c r="Y25" s="4">
        <f t="shared" ref="Y25" si="88">Y24*((52*5)/12)</f>
        <v>13000</v>
      </c>
      <c r="Z25" s="4">
        <f t="shared" ref="Z25" si="89">Z24*((52*5)/12)</f>
        <v>15166.666666666668</v>
      </c>
      <c r="AA25" s="6">
        <f>SUM(O25:Z25)</f>
        <v>47666.666666666672</v>
      </c>
      <c r="AB25" s="4">
        <f t="shared" ref="AB25" si="90">AB24*((52*5)/12)</f>
        <v>17333.333333333336</v>
      </c>
      <c r="AC25" s="4">
        <f t="shared" ref="AC25" si="91">AC24*((52*5)/12)</f>
        <v>19500</v>
      </c>
      <c r="AD25" s="4">
        <f t="shared" ref="AD25" si="92">AD24*((52*5)/12)</f>
        <v>21666.666666666668</v>
      </c>
      <c r="AE25" s="4">
        <f t="shared" ref="AE25" si="93">AE24*((52*5)/12)</f>
        <v>21666.666666666668</v>
      </c>
      <c r="AF25" s="4">
        <f t="shared" ref="AF25" si="94">AF24*((52*5)/12)</f>
        <v>21666.666666666668</v>
      </c>
      <c r="AG25" s="4">
        <f t="shared" ref="AG25" si="95">AG24*((52*5)/12)</f>
        <v>23833.333333333336</v>
      </c>
      <c r="AH25" s="4">
        <f t="shared" ref="AH25" si="96">AH24*((52*5)/12)</f>
        <v>23833.333333333336</v>
      </c>
      <c r="AI25" s="4">
        <f t="shared" ref="AI25" si="97">AI24*((52*5)/12)</f>
        <v>26000</v>
      </c>
      <c r="AJ25" s="4">
        <f t="shared" ref="AJ25" si="98">AJ24*((52*5)/12)</f>
        <v>26000</v>
      </c>
      <c r="AK25" s="4">
        <f t="shared" ref="AK25" si="99">AK24*((52*5)/12)</f>
        <v>28166.666666666668</v>
      </c>
      <c r="AL25" s="4">
        <f t="shared" ref="AL25" si="100">AL24*((52*5)/12)</f>
        <v>28166.666666666668</v>
      </c>
      <c r="AM25" s="4">
        <f t="shared" ref="AM25" si="101">AM24*((52*5)/12)</f>
        <v>30333.333333333336</v>
      </c>
      <c r="AN25" s="6">
        <f>SUM(AB25:AM25)</f>
        <v>288166.66666666669</v>
      </c>
      <c r="AO25" s="4">
        <f t="shared" ref="AO25" si="102">AO24*((52*5)/12)</f>
        <v>32500</v>
      </c>
      <c r="AP25" s="4">
        <f t="shared" ref="AP25" si="103">AP24*((52*5)/12)</f>
        <v>34666.666666666672</v>
      </c>
      <c r="AQ25" s="4">
        <f t="shared" ref="AQ25" si="104">AQ24*((52*5)/12)</f>
        <v>36833.333333333336</v>
      </c>
      <c r="AR25" s="4">
        <f t="shared" ref="AR25" si="105">AR24*((52*5)/12)</f>
        <v>39000</v>
      </c>
      <c r="AS25" s="4">
        <f t="shared" ref="AS25" si="106">AS24*((52*5)/12)</f>
        <v>41166.666666666672</v>
      </c>
      <c r="AT25" s="4">
        <f t="shared" ref="AT25" si="107">AT24*((52*5)/12)</f>
        <v>43333.333333333336</v>
      </c>
      <c r="AU25" s="4">
        <f t="shared" ref="AU25" si="108">AU24*((52*5)/12)</f>
        <v>47666.666666666672</v>
      </c>
      <c r="AV25" s="4">
        <f t="shared" ref="AV25" si="109">AV24*((52*5)/12)</f>
        <v>52000</v>
      </c>
      <c r="AW25" s="4">
        <f t="shared" ref="AW25" si="110">AW24*((52*5)/12)</f>
        <v>56333.333333333336</v>
      </c>
      <c r="AX25" s="4">
        <f t="shared" ref="AX25" si="111">AX24*((52*5)/12)</f>
        <v>59583.333333333336</v>
      </c>
      <c r="AY25" s="4">
        <f t="shared" ref="AY25" si="112">AY24*((52*5)/12)</f>
        <v>65000</v>
      </c>
      <c r="AZ25" s="4">
        <f t="shared" ref="AZ25" si="113">AZ24*((52*5)/12)</f>
        <v>70416.666666666672</v>
      </c>
      <c r="BA25" s="6">
        <f>SUM(AO25:AZ25)</f>
        <v>578500</v>
      </c>
      <c r="BB25" s="4">
        <f t="shared" ref="BB25" si="114">BB24*((52*5)/12)</f>
        <v>75833.333333333343</v>
      </c>
      <c r="BC25" s="4">
        <f t="shared" ref="BC25" si="115">BC24*((52*5)/12)</f>
        <v>81250</v>
      </c>
      <c r="BD25" s="4">
        <f t="shared" ref="BD25" si="116">BD24*((52*5)/12)</f>
        <v>86666.666666666672</v>
      </c>
      <c r="BE25" s="4">
        <f t="shared" ref="BE25" si="117">BE24*((52*5)/12)</f>
        <v>92083.333333333343</v>
      </c>
      <c r="BF25" s="4">
        <f t="shared" ref="BF25" si="118">BF24*((52*5)/12)</f>
        <v>97500</v>
      </c>
      <c r="BG25" s="4">
        <f t="shared" ref="BG25" si="119">BG24*((52*5)/12)</f>
        <v>108333.33333333334</v>
      </c>
      <c r="BH25" s="4">
        <f t="shared" ref="BH25" si="120">BH24*((52*5)/12)</f>
        <v>119166.66666666667</v>
      </c>
      <c r="BI25" s="4">
        <f t="shared" ref="BI25" si="121">BI24*((52*5)/12)</f>
        <v>130000</v>
      </c>
      <c r="BJ25" s="4">
        <f t="shared" ref="BJ25" si="122">BJ24*((52*5)/12)</f>
        <v>140833.33333333334</v>
      </c>
      <c r="BK25" s="4">
        <f t="shared" ref="BK25" si="123">BK24*((52*5)/12)</f>
        <v>151666.66666666669</v>
      </c>
      <c r="BL25" s="4">
        <f t="shared" ref="BL25" si="124">BL24*((52*5)/12)</f>
        <v>162500</v>
      </c>
      <c r="BM25" s="4">
        <f t="shared" ref="BM25" si="125">BM24*((52*5)/12)</f>
        <v>162500</v>
      </c>
      <c r="BN25" s="6">
        <f>SUM(BB25:BM25)</f>
        <v>1408333.3333333335</v>
      </c>
      <c r="BO25" s="4">
        <f t="shared" ref="BO25" si="126">BO24*((52*5)/12)</f>
        <v>173333.33333333334</v>
      </c>
      <c r="BP25" s="4">
        <f t="shared" ref="BP25" si="127">BP24*((52*5)/12)</f>
        <v>178750</v>
      </c>
      <c r="BQ25" s="4">
        <f t="shared" ref="BQ25" si="128">BQ24*((52*5)/12)</f>
        <v>178750</v>
      </c>
      <c r="BR25" s="4">
        <f t="shared" ref="BR25" si="129">BR24*((52*5)/12)</f>
        <v>184166.66666666669</v>
      </c>
      <c r="BS25" s="4">
        <f t="shared" ref="BS25" si="130">BS24*((52*5)/12)</f>
        <v>184166.66666666669</v>
      </c>
      <c r="BT25" s="4">
        <f t="shared" ref="BT25" si="131">BT24*((52*5)/12)</f>
        <v>189583.33333333334</v>
      </c>
      <c r="BU25" s="4">
        <f t="shared" ref="BU25" si="132">BU24*((52*5)/12)</f>
        <v>189583.33333333334</v>
      </c>
      <c r="BV25" s="4">
        <f t="shared" ref="BV25" si="133">BV24*((52*5)/12)</f>
        <v>195000</v>
      </c>
      <c r="BW25" s="4">
        <f t="shared" ref="BW25" si="134">BW24*((52*5)/12)</f>
        <v>200416.66666666669</v>
      </c>
      <c r="BX25" s="4">
        <f t="shared" ref="BX25" si="135">BX24*((52*5)/12)</f>
        <v>200416.66666666669</v>
      </c>
      <c r="BY25" s="4">
        <f t="shared" ref="BY25" si="136">BY24*((52*5)/12)</f>
        <v>205833.33333333334</v>
      </c>
      <c r="BZ25" s="4">
        <f t="shared" ref="BZ25" si="137">BZ24*((52*5)/12)</f>
        <v>205833.33333333334</v>
      </c>
      <c r="CA25" s="6">
        <f>SUM(BO25:BZ25)</f>
        <v>2285833.3333333335</v>
      </c>
    </row>
    <row r="26" spans="1:79" x14ac:dyDescent="0.25">
      <c r="A26" t="s">
        <v>22</v>
      </c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>
        <f t="shared" ref="W26:Z26" si="138">W25*W18</f>
        <v>26000.000000000004</v>
      </c>
      <c r="X26" s="3">
        <f t="shared" si="138"/>
        <v>32500</v>
      </c>
      <c r="Y26" s="3">
        <f t="shared" si="138"/>
        <v>39000</v>
      </c>
      <c r="Z26" s="3">
        <f t="shared" si="138"/>
        <v>45500</v>
      </c>
      <c r="AA26" s="14">
        <f>SUM(O26:Z26)</f>
        <v>143000</v>
      </c>
      <c r="AB26" s="3">
        <f t="shared" ref="AB26:AM26" si="139">AB25*AB18</f>
        <v>52000.000000000007</v>
      </c>
      <c r="AC26" s="3">
        <f t="shared" si="139"/>
        <v>58500</v>
      </c>
      <c r="AD26" s="3">
        <f t="shared" si="139"/>
        <v>65000</v>
      </c>
      <c r="AE26" s="3">
        <f t="shared" si="139"/>
        <v>65000</v>
      </c>
      <c r="AF26" s="3">
        <f t="shared" si="139"/>
        <v>65000</v>
      </c>
      <c r="AG26" s="3">
        <f t="shared" si="139"/>
        <v>71500</v>
      </c>
      <c r="AH26" s="3">
        <f t="shared" si="139"/>
        <v>71500</v>
      </c>
      <c r="AI26" s="3">
        <f t="shared" si="139"/>
        <v>78000</v>
      </c>
      <c r="AJ26" s="3">
        <f t="shared" si="139"/>
        <v>78000</v>
      </c>
      <c r="AK26" s="3">
        <f t="shared" si="139"/>
        <v>84500</v>
      </c>
      <c r="AL26" s="3">
        <f t="shared" si="139"/>
        <v>84500</v>
      </c>
      <c r="AM26" s="3">
        <f t="shared" si="139"/>
        <v>91000</v>
      </c>
      <c r="AN26" s="14">
        <f>SUM(AB26:AM26)</f>
        <v>864500</v>
      </c>
      <c r="AO26" s="3">
        <f t="shared" ref="AO26:AZ26" si="140">AO25*AO18</f>
        <v>97500</v>
      </c>
      <c r="AP26" s="3">
        <f t="shared" si="140"/>
        <v>104000.00000000001</v>
      </c>
      <c r="AQ26" s="3">
        <f t="shared" si="140"/>
        <v>110500</v>
      </c>
      <c r="AR26" s="3">
        <f t="shared" si="140"/>
        <v>117000</v>
      </c>
      <c r="AS26" s="3">
        <f t="shared" si="140"/>
        <v>123500.00000000001</v>
      </c>
      <c r="AT26" s="3">
        <f t="shared" si="140"/>
        <v>130000</v>
      </c>
      <c r="AU26" s="3">
        <f t="shared" si="140"/>
        <v>143000</v>
      </c>
      <c r="AV26" s="3">
        <f t="shared" si="140"/>
        <v>156000</v>
      </c>
      <c r="AW26" s="3">
        <f t="shared" si="140"/>
        <v>169000</v>
      </c>
      <c r="AX26" s="3">
        <f t="shared" si="140"/>
        <v>178750</v>
      </c>
      <c r="AY26" s="3">
        <f t="shared" si="140"/>
        <v>195000</v>
      </c>
      <c r="AZ26" s="3">
        <f t="shared" si="140"/>
        <v>211250</v>
      </c>
      <c r="BA26" s="14">
        <f>SUM(AO26:AZ26)</f>
        <v>1735500</v>
      </c>
      <c r="BB26" s="3">
        <f t="shared" ref="BB26:BM26" si="141">BB25*BB18</f>
        <v>227500.00000000003</v>
      </c>
      <c r="BC26" s="3">
        <f t="shared" si="141"/>
        <v>243750</v>
      </c>
      <c r="BD26" s="3">
        <f t="shared" si="141"/>
        <v>260000</v>
      </c>
      <c r="BE26" s="3">
        <f t="shared" si="141"/>
        <v>276250</v>
      </c>
      <c r="BF26" s="3">
        <f t="shared" si="141"/>
        <v>292500</v>
      </c>
      <c r="BG26" s="3">
        <f t="shared" si="141"/>
        <v>325000</v>
      </c>
      <c r="BH26" s="3">
        <f t="shared" si="141"/>
        <v>357500</v>
      </c>
      <c r="BI26" s="3">
        <f t="shared" si="141"/>
        <v>390000</v>
      </c>
      <c r="BJ26" s="3">
        <f t="shared" si="141"/>
        <v>422500</v>
      </c>
      <c r="BK26" s="3">
        <f t="shared" si="141"/>
        <v>455000.00000000006</v>
      </c>
      <c r="BL26" s="3">
        <f t="shared" si="141"/>
        <v>487500</v>
      </c>
      <c r="BM26" s="3">
        <f t="shared" si="141"/>
        <v>487500</v>
      </c>
      <c r="BN26" s="14">
        <f>SUM(BB26:BM26)</f>
        <v>4225000</v>
      </c>
      <c r="BO26" s="3">
        <f t="shared" ref="BO26:BZ26" si="142">BO25*BO18</f>
        <v>520000</v>
      </c>
      <c r="BP26" s="3">
        <f t="shared" si="142"/>
        <v>536250</v>
      </c>
      <c r="BQ26" s="3">
        <f t="shared" si="142"/>
        <v>536250</v>
      </c>
      <c r="BR26" s="3">
        <f t="shared" si="142"/>
        <v>552500</v>
      </c>
      <c r="BS26" s="3">
        <f t="shared" si="142"/>
        <v>552500</v>
      </c>
      <c r="BT26" s="3">
        <f t="shared" si="142"/>
        <v>568750</v>
      </c>
      <c r="BU26" s="3">
        <f t="shared" si="142"/>
        <v>568750</v>
      </c>
      <c r="BV26" s="3">
        <f t="shared" si="142"/>
        <v>585000</v>
      </c>
      <c r="BW26" s="3">
        <f t="shared" si="142"/>
        <v>601250</v>
      </c>
      <c r="BX26" s="3">
        <f t="shared" si="142"/>
        <v>601250</v>
      </c>
      <c r="BY26" s="3">
        <f t="shared" si="142"/>
        <v>617500</v>
      </c>
      <c r="BZ26" s="3">
        <f t="shared" si="142"/>
        <v>617500</v>
      </c>
      <c r="CA26" s="14">
        <f>SUM(BO26:BZ26)</f>
        <v>6857500</v>
      </c>
    </row>
    <row r="28" spans="1:79" x14ac:dyDescent="0.25">
      <c r="A28" t="s">
        <v>41</v>
      </c>
    </row>
    <row r="29" spans="1:79" x14ac:dyDescent="0.25">
      <c r="A29" t="s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>
        <v>3.25</v>
      </c>
      <c r="AC29" s="29">
        <v>3.25</v>
      </c>
      <c r="AD29" s="29">
        <v>3.25</v>
      </c>
      <c r="AE29" s="29">
        <v>3.25</v>
      </c>
      <c r="AF29" s="29">
        <v>3.25</v>
      </c>
      <c r="AG29" s="29">
        <v>3.25</v>
      </c>
      <c r="AH29" s="29">
        <v>3.25</v>
      </c>
      <c r="AI29" s="29">
        <v>3.25</v>
      </c>
      <c r="AJ29" s="29">
        <v>3.25</v>
      </c>
      <c r="AK29" s="29">
        <v>3.25</v>
      </c>
      <c r="AL29" s="29">
        <v>3.25</v>
      </c>
      <c r="AM29" s="29">
        <v>3.25</v>
      </c>
      <c r="AN29" s="29"/>
      <c r="AO29" s="29">
        <v>3.25</v>
      </c>
      <c r="AP29" s="29">
        <v>3.25</v>
      </c>
      <c r="AQ29" s="29">
        <v>3.25</v>
      </c>
      <c r="AR29" s="29">
        <v>3.25</v>
      </c>
      <c r="AS29" s="29">
        <v>3.25</v>
      </c>
      <c r="AT29" s="29">
        <v>3.25</v>
      </c>
      <c r="AU29" s="29">
        <v>3.25</v>
      </c>
      <c r="AV29" s="29">
        <v>3.25</v>
      </c>
      <c r="AW29" s="29">
        <v>3.25</v>
      </c>
      <c r="AX29" s="29">
        <v>3.25</v>
      </c>
      <c r="AY29" s="29">
        <v>3.25</v>
      </c>
      <c r="AZ29" s="29">
        <v>3.25</v>
      </c>
      <c r="BA29" s="29"/>
      <c r="BB29" s="29">
        <v>3.25</v>
      </c>
      <c r="BC29" s="29">
        <v>3.25</v>
      </c>
      <c r="BD29" s="29">
        <v>3.25</v>
      </c>
      <c r="BE29" s="29">
        <v>3.25</v>
      </c>
      <c r="BF29" s="29">
        <v>3.25</v>
      </c>
      <c r="BG29" s="29">
        <v>3.25</v>
      </c>
      <c r="BH29" s="29">
        <v>3.25</v>
      </c>
      <c r="BI29" s="29">
        <v>3.25</v>
      </c>
      <c r="BJ29" s="29">
        <v>3.25</v>
      </c>
      <c r="BK29" s="29">
        <v>3.25</v>
      </c>
      <c r="BL29" s="29">
        <v>3.25</v>
      </c>
      <c r="BM29" s="29">
        <v>3.25</v>
      </c>
      <c r="BN29" s="29"/>
      <c r="BO29" s="29">
        <v>3.25</v>
      </c>
      <c r="BP29" s="29">
        <v>3.25</v>
      </c>
      <c r="BQ29" s="29">
        <v>3.25</v>
      </c>
      <c r="BR29" s="29">
        <v>3.25</v>
      </c>
      <c r="BS29" s="29">
        <v>3.25</v>
      </c>
      <c r="BT29" s="29">
        <v>3.25</v>
      </c>
      <c r="BU29" s="29">
        <v>3.25</v>
      </c>
      <c r="BV29" s="29">
        <v>3.25</v>
      </c>
      <c r="BW29" s="29">
        <v>3.25</v>
      </c>
      <c r="BX29" s="29">
        <v>3.25</v>
      </c>
      <c r="BY29" s="29">
        <v>3.25</v>
      </c>
      <c r="BZ29" s="29">
        <v>3.25</v>
      </c>
      <c r="CA29" s="29"/>
    </row>
    <row r="30" spans="1:79" x14ac:dyDescent="0.25">
      <c r="A30" t="s">
        <v>19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>
        <v>2</v>
      </c>
      <c r="AC30" s="29">
        <v>2</v>
      </c>
      <c r="AD30" s="29">
        <v>2</v>
      </c>
      <c r="AE30" s="29">
        <v>2</v>
      </c>
      <c r="AF30" s="29">
        <v>2</v>
      </c>
      <c r="AG30" s="29">
        <v>2</v>
      </c>
      <c r="AH30" s="29">
        <v>2</v>
      </c>
      <c r="AI30" s="29">
        <v>2</v>
      </c>
      <c r="AJ30" s="29">
        <v>2</v>
      </c>
      <c r="AK30" s="29">
        <v>2</v>
      </c>
      <c r="AL30" s="29">
        <v>2</v>
      </c>
      <c r="AM30" s="29">
        <v>2</v>
      </c>
      <c r="AO30" s="29">
        <v>2</v>
      </c>
      <c r="AP30" s="29">
        <v>2</v>
      </c>
      <c r="AQ30" s="29">
        <v>2</v>
      </c>
      <c r="AR30" s="29">
        <v>2</v>
      </c>
      <c r="AS30" s="29">
        <v>2</v>
      </c>
      <c r="AT30" s="29">
        <v>2</v>
      </c>
      <c r="AU30" s="29">
        <v>2</v>
      </c>
      <c r="AV30" s="29">
        <v>2</v>
      </c>
      <c r="AW30" s="29">
        <v>2</v>
      </c>
      <c r="AX30" s="29">
        <v>2</v>
      </c>
      <c r="AY30" s="29">
        <v>2</v>
      </c>
      <c r="AZ30" s="29">
        <v>2</v>
      </c>
      <c r="BB30" s="29">
        <v>2</v>
      </c>
      <c r="BC30" s="29">
        <v>2</v>
      </c>
      <c r="BD30" s="29">
        <v>2</v>
      </c>
      <c r="BE30" s="29">
        <v>2</v>
      </c>
      <c r="BF30" s="29">
        <v>2</v>
      </c>
      <c r="BG30" s="29">
        <v>2</v>
      </c>
      <c r="BH30" s="29">
        <v>2</v>
      </c>
      <c r="BI30" s="29">
        <v>2</v>
      </c>
      <c r="BJ30" s="29">
        <v>2</v>
      </c>
      <c r="BK30" s="29">
        <v>2</v>
      </c>
      <c r="BL30" s="29">
        <v>2</v>
      </c>
      <c r="BM30" s="29">
        <v>2</v>
      </c>
      <c r="BO30" s="29">
        <v>2</v>
      </c>
      <c r="BP30" s="29">
        <v>2</v>
      </c>
      <c r="BQ30" s="29">
        <v>2</v>
      </c>
      <c r="BR30" s="29">
        <v>2</v>
      </c>
      <c r="BS30" s="29">
        <v>2</v>
      </c>
      <c r="BT30" s="29">
        <v>2</v>
      </c>
      <c r="BU30" s="29">
        <v>2</v>
      </c>
      <c r="BV30" s="29">
        <v>2</v>
      </c>
      <c r="BW30" s="29">
        <v>2</v>
      </c>
      <c r="BX30" s="29">
        <v>2</v>
      </c>
      <c r="BY30" s="29">
        <v>2</v>
      </c>
      <c r="BZ30" s="29">
        <v>2</v>
      </c>
    </row>
    <row r="31" spans="1:79" x14ac:dyDescent="0.25">
      <c r="A31" t="s">
        <v>27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>
        <f t="shared" ref="AB31:AM31" si="143">AB30*AB36</f>
        <v>3466.666666666667</v>
      </c>
      <c r="AC31" s="3">
        <f t="shared" si="143"/>
        <v>6933.3333333333339</v>
      </c>
      <c r="AD31" s="3">
        <f t="shared" si="143"/>
        <v>6933.3333333333339</v>
      </c>
      <c r="AE31" s="3">
        <f t="shared" si="143"/>
        <v>10400</v>
      </c>
      <c r="AF31" s="3">
        <f t="shared" si="143"/>
        <v>13866.666666666668</v>
      </c>
      <c r="AG31" s="3">
        <f t="shared" si="143"/>
        <v>13866.666666666668</v>
      </c>
      <c r="AH31" s="3">
        <f t="shared" si="143"/>
        <v>13866.666666666668</v>
      </c>
      <c r="AI31" s="3">
        <f t="shared" si="143"/>
        <v>13866.666666666668</v>
      </c>
      <c r="AJ31" s="3">
        <f t="shared" si="143"/>
        <v>13866.666666666668</v>
      </c>
      <c r="AK31" s="3">
        <f t="shared" si="143"/>
        <v>17333.333333333336</v>
      </c>
      <c r="AL31" s="3">
        <f t="shared" si="143"/>
        <v>17333.333333333336</v>
      </c>
      <c r="AM31" s="3">
        <f t="shared" si="143"/>
        <v>17333.333333333336</v>
      </c>
      <c r="AO31" s="3">
        <f t="shared" ref="AO31:AZ31" si="144">AO30*AO36</f>
        <v>20800</v>
      </c>
      <c r="AP31" s="3">
        <f t="shared" si="144"/>
        <v>20800</v>
      </c>
      <c r="AQ31" s="3">
        <f t="shared" si="144"/>
        <v>20800</v>
      </c>
      <c r="AR31" s="3">
        <f t="shared" si="144"/>
        <v>20800</v>
      </c>
      <c r="AS31" s="3">
        <f t="shared" si="144"/>
        <v>24266.666666666668</v>
      </c>
      <c r="AT31" s="3">
        <f t="shared" si="144"/>
        <v>24266.666666666668</v>
      </c>
      <c r="AU31" s="3">
        <f t="shared" si="144"/>
        <v>24266.666666666668</v>
      </c>
      <c r="AV31" s="3">
        <f t="shared" si="144"/>
        <v>24266.666666666668</v>
      </c>
      <c r="AW31" s="3">
        <f t="shared" si="144"/>
        <v>24266.666666666668</v>
      </c>
      <c r="AX31" s="3">
        <f t="shared" si="144"/>
        <v>27300</v>
      </c>
      <c r="AY31" s="3">
        <f t="shared" si="144"/>
        <v>27300</v>
      </c>
      <c r="AZ31" s="3">
        <f t="shared" si="144"/>
        <v>27300</v>
      </c>
      <c r="BB31" s="3">
        <f t="shared" ref="BB31:BM31" si="145">BB30*BB36</f>
        <v>27300</v>
      </c>
      <c r="BC31" s="3">
        <f t="shared" si="145"/>
        <v>31200</v>
      </c>
      <c r="BD31" s="3">
        <f t="shared" si="145"/>
        <v>31200</v>
      </c>
      <c r="BE31" s="3">
        <f t="shared" si="145"/>
        <v>31200</v>
      </c>
      <c r="BF31" s="3">
        <f t="shared" si="145"/>
        <v>31200</v>
      </c>
      <c r="BG31" s="3">
        <f t="shared" si="145"/>
        <v>34666.666666666672</v>
      </c>
      <c r="BH31" s="3">
        <f t="shared" si="145"/>
        <v>34666.666666666672</v>
      </c>
      <c r="BI31" s="3">
        <f t="shared" si="145"/>
        <v>34666.666666666672</v>
      </c>
      <c r="BJ31" s="3">
        <f t="shared" si="145"/>
        <v>38133.333333333336</v>
      </c>
      <c r="BK31" s="3">
        <f t="shared" si="145"/>
        <v>38133.333333333336</v>
      </c>
      <c r="BL31" s="3">
        <f t="shared" si="145"/>
        <v>38133.333333333336</v>
      </c>
      <c r="BM31" s="3">
        <f t="shared" si="145"/>
        <v>38133.333333333336</v>
      </c>
      <c r="BO31" s="3">
        <f t="shared" ref="BO31:BZ31" si="146">BO30*BO36</f>
        <v>41600</v>
      </c>
      <c r="BP31" s="3">
        <f t="shared" si="146"/>
        <v>41600</v>
      </c>
      <c r="BQ31" s="3">
        <f t="shared" si="146"/>
        <v>41600</v>
      </c>
      <c r="BR31" s="3">
        <f t="shared" si="146"/>
        <v>41600</v>
      </c>
      <c r="BS31" s="3">
        <f t="shared" si="146"/>
        <v>45066.666666666672</v>
      </c>
      <c r="BT31" s="3">
        <f t="shared" si="146"/>
        <v>45066.666666666672</v>
      </c>
      <c r="BU31" s="3">
        <f t="shared" si="146"/>
        <v>45066.666666666672</v>
      </c>
      <c r="BV31" s="3">
        <f t="shared" si="146"/>
        <v>48533.333333333336</v>
      </c>
      <c r="BW31" s="3">
        <f t="shared" si="146"/>
        <v>48533.333333333336</v>
      </c>
      <c r="BX31" s="3">
        <f t="shared" si="146"/>
        <v>48533.333333333336</v>
      </c>
      <c r="BY31" s="3">
        <f t="shared" si="146"/>
        <v>52000</v>
      </c>
      <c r="BZ31" s="3">
        <f t="shared" si="146"/>
        <v>52000</v>
      </c>
    </row>
    <row r="32" spans="1:79" x14ac:dyDescent="0.25">
      <c r="A32" t="s">
        <v>18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>
        <f t="shared" ref="AB32:AM32" si="147">(AB29-AB30)/AB29</f>
        <v>0.38461538461538464</v>
      </c>
      <c r="AC32" s="5">
        <f t="shared" si="147"/>
        <v>0.38461538461538464</v>
      </c>
      <c r="AD32" s="5">
        <f t="shared" si="147"/>
        <v>0.38461538461538464</v>
      </c>
      <c r="AE32" s="5">
        <f t="shared" si="147"/>
        <v>0.38461538461538464</v>
      </c>
      <c r="AF32" s="5">
        <f t="shared" si="147"/>
        <v>0.38461538461538464</v>
      </c>
      <c r="AG32" s="5">
        <f t="shared" si="147"/>
        <v>0.38461538461538464</v>
      </c>
      <c r="AH32" s="5">
        <f t="shared" si="147"/>
        <v>0.38461538461538464</v>
      </c>
      <c r="AI32" s="5">
        <f t="shared" si="147"/>
        <v>0.38461538461538464</v>
      </c>
      <c r="AJ32" s="5">
        <f t="shared" si="147"/>
        <v>0.38461538461538464</v>
      </c>
      <c r="AK32" s="5">
        <f t="shared" si="147"/>
        <v>0.38461538461538464</v>
      </c>
      <c r="AL32" s="5">
        <f t="shared" si="147"/>
        <v>0.38461538461538464</v>
      </c>
      <c r="AM32" s="5">
        <f t="shared" si="147"/>
        <v>0.38461538461538464</v>
      </c>
      <c r="AO32" s="5">
        <f t="shared" ref="AO32:AZ32" si="148">(AO29-AO30)/AO29</f>
        <v>0.38461538461538464</v>
      </c>
      <c r="AP32" s="5">
        <f t="shared" si="148"/>
        <v>0.38461538461538464</v>
      </c>
      <c r="AQ32" s="5">
        <f t="shared" si="148"/>
        <v>0.38461538461538464</v>
      </c>
      <c r="AR32" s="5">
        <f t="shared" si="148"/>
        <v>0.38461538461538464</v>
      </c>
      <c r="AS32" s="5">
        <f t="shared" si="148"/>
        <v>0.38461538461538464</v>
      </c>
      <c r="AT32" s="5">
        <f t="shared" si="148"/>
        <v>0.38461538461538464</v>
      </c>
      <c r="AU32" s="5">
        <f t="shared" si="148"/>
        <v>0.38461538461538464</v>
      </c>
      <c r="AV32" s="5">
        <f t="shared" si="148"/>
        <v>0.38461538461538464</v>
      </c>
      <c r="AW32" s="5">
        <f t="shared" si="148"/>
        <v>0.38461538461538464</v>
      </c>
      <c r="AX32" s="5">
        <f t="shared" si="148"/>
        <v>0.38461538461538464</v>
      </c>
      <c r="AY32" s="5">
        <f t="shared" si="148"/>
        <v>0.38461538461538464</v>
      </c>
      <c r="AZ32" s="5">
        <f t="shared" si="148"/>
        <v>0.38461538461538464</v>
      </c>
      <c r="BB32" s="5">
        <f t="shared" ref="BB32:BM32" si="149">(BB29-BB30)/BB29</f>
        <v>0.38461538461538464</v>
      </c>
      <c r="BC32" s="5">
        <f t="shared" si="149"/>
        <v>0.38461538461538464</v>
      </c>
      <c r="BD32" s="5">
        <f t="shared" si="149"/>
        <v>0.38461538461538464</v>
      </c>
      <c r="BE32" s="5">
        <f t="shared" si="149"/>
        <v>0.38461538461538464</v>
      </c>
      <c r="BF32" s="5">
        <f t="shared" si="149"/>
        <v>0.38461538461538464</v>
      </c>
      <c r="BG32" s="5">
        <f t="shared" si="149"/>
        <v>0.38461538461538464</v>
      </c>
      <c r="BH32" s="5">
        <f t="shared" si="149"/>
        <v>0.38461538461538464</v>
      </c>
      <c r="BI32" s="5">
        <f t="shared" si="149"/>
        <v>0.38461538461538464</v>
      </c>
      <c r="BJ32" s="5">
        <f t="shared" si="149"/>
        <v>0.38461538461538464</v>
      </c>
      <c r="BK32" s="5">
        <f t="shared" si="149"/>
        <v>0.38461538461538464</v>
      </c>
      <c r="BL32" s="5">
        <f t="shared" si="149"/>
        <v>0.38461538461538464</v>
      </c>
      <c r="BM32" s="5">
        <f t="shared" si="149"/>
        <v>0.38461538461538464</v>
      </c>
      <c r="BO32" s="5">
        <f t="shared" ref="BO32:BZ32" si="150">(BO29-BO30)/BO29</f>
        <v>0.38461538461538464</v>
      </c>
      <c r="BP32" s="5">
        <f t="shared" si="150"/>
        <v>0.38461538461538464</v>
      </c>
      <c r="BQ32" s="5">
        <f t="shared" si="150"/>
        <v>0.38461538461538464</v>
      </c>
      <c r="BR32" s="5">
        <f t="shared" si="150"/>
        <v>0.38461538461538464</v>
      </c>
      <c r="BS32" s="5">
        <f t="shared" si="150"/>
        <v>0.38461538461538464</v>
      </c>
      <c r="BT32" s="5">
        <f t="shared" si="150"/>
        <v>0.38461538461538464</v>
      </c>
      <c r="BU32" s="5">
        <f t="shared" si="150"/>
        <v>0.38461538461538464</v>
      </c>
      <c r="BV32" s="5">
        <f t="shared" si="150"/>
        <v>0.38461538461538464</v>
      </c>
      <c r="BW32" s="5">
        <f t="shared" si="150"/>
        <v>0.38461538461538464</v>
      </c>
      <c r="BX32" s="5">
        <f t="shared" si="150"/>
        <v>0.38461538461538464</v>
      </c>
      <c r="BY32" s="5">
        <f t="shared" si="150"/>
        <v>0.38461538461538464</v>
      </c>
      <c r="BZ32" s="5">
        <f t="shared" si="150"/>
        <v>0.38461538461538464</v>
      </c>
    </row>
    <row r="33" spans="1:79" x14ac:dyDescent="0.25">
      <c r="A33" t="s">
        <v>50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>
        <f t="shared" ref="AB33:AM34" si="151">AB29*4</f>
        <v>13</v>
      </c>
      <c r="AC33" s="2">
        <f t="shared" si="151"/>
        <v>13</v>
      </c>
      <c r="AD33" s="2">
        <f t="shared" si="151"/>
        <v>13</v>
      </c>
      <c r="AE33" s="2">
        <f t="shared" si="151"/>
        <v>13</v>
      </c>
      <c r="AF33" s="2">
        <f t="shared" si="151"/>
        <v>13</v>
      </c>
      <c r="AG33" s="2">
        <f t="shared" si="151"/>
        <v>13</v>
      </c>
      <c r="AH33" s="2">
        <f t="shared" si="151"/>
        <v>13</v>
      </c>
      <c r="AI33" s="2">
        <f t="shared" si="151"/>
        <v>13</v>
      </c>
      <c r="AJ33" s="2">
        <f t="shared" si="151"/>
        <v>13</v>
      </c>
      <c r="AK33" s="2">
        <f t="shared" si="151"/>
        <v>13</v>
      </c>
      <c r="AL33" s="2">
        <f t="shared" si="151"/>
        <v>13</v>
      </c>
      <c r="AM33" s="2">
        <f t="shared" si="151"/>
        <v>13</v>
      </c>
      <c r="AO33" s="2">
        <f t="shared" ref="AO33:AZ34" si="152">AO29*4</f>
        <v>13</v>
      </c>
      <c r="AP33" s="2">
        <f t="shared" si="152"/>
        <v>13</v>
      </c>
      <c r="AQ33" s="2">
        <f t="shared" si="152"/>
        <v>13</v>
      </c>
      <c r="AR33" s="2">
        <f t="shared" si="152"/>
        <v>13</v>
      </c>
      <c r="AS33" s="2">
        <f t="shared" si="152"/>
        <v>13</v>
      </c>
      <c r="AT33" s="2">
        <f t="shared" si="152"/>
        <v>13</v>
      </c>
      <c r="AU33" s="2">
        <f t="shared" si="152"/>
        <v>13</v>
      </c>
      <c r="AV33" s="2">
        <f t="shared" si="152"/>
        <v>13</v>
      </c>
      <c r="AW33" s="2">
        <f t="shared" si="152"/>
        <v>13</v>
      </c>
      <c r="AX33" s="2">
        <f t="shared" si="152"/>
        <v>13</v>
      </c>
      <c r="AY33" s="2">
        <f t="shared" si="152"/>
        <v>13</v>
      </c>
      <c r="AZ33" s="2">
        <f t="shared" si="152"/>
        <v>13</v>
      </c>
      <c r="BB33" s="2">
        <f t="shared" ref="BB33:BM34" si="153">BB29*4</f>
        <v>13</v>
      </c>
      <c r="BC33" s="2">
        <f t="shared" si="153"/>
        <v>13</v>
      </c>
      <c r="BD33" s="2">
        <f t="shared" si="153"/>
        <v>13</v>
      </c>
      <c r="BE33" s="2">
        <f t="shared" si="153"/>
        <v>13</v>
      </c>
      <c r="BF33" s="2">
        <f t="shared" si="153"/>
        <v>13</v>
      </c>
      <c r="BG33" s="2">
        <f t="shared" si="153"/>
        <v>13</v>
      </c>
      <c r="BH33" s="2">
        <f t="shared" si="153"/>
        <v>13</v>
      </c>
      <c r="BI33" s="2">
        <f t="shared" si="153"/>
        <v>13</v>
      </c>
      <c r="BJ33" s="2">
        <f t="shared" si="153"/>
        <v>13</v>
      </c>
      <c r="BK33" s="2">
        <f t="shared" si="153"/>
        <v>13</v>
      </c>
      <c r="BL33" s="2">
        <f t="shared" si="153"/>
        <v>13</v>
      </c>
      <c r="BM33" s="2">
        <f t="shared" si="153"/>
        <v>13</v>
      </c>
      <c r="BO33" s="2">
        <f t="shared" ref="BO33:BZ34" si="154">BO29*4</f>
        <v>13</v>
      </c>
      <c r="BP33" s="2">
        <f t="shared" si="154"/>
        <v>13</v>
      </c>
      <c r="BQ33" s="2">
        <f t="shared" si="154"/>
        <v>13</v>
      </c>
      <c r="BR33" s="2">
        <f t="shared" si="154"/>
        <v>13</v>
      </c>
      <c r="BS33" s="2">
        <f t="shared" si="154"/>
        <v>13</v>
      </c>
      <c r="BT33" s="2">
        <f t="shared" si="154"/>
        <v>13</v>
      </c>
      <c r="BU33" s="2">
        <f t="shared" si="154"/>
        <v>13</v>
      </c>
      <c r="BV33" s="2">
        <f t="shared" si="154"/>
        <v>13</v>
      </c>
      <c r="BW33" s="2">
        <f t="shared" si="154"/>
        <v>13</v>
      </c>
      <c r="BX33" s="2">
        <f t="shared" si="154"/>
        <v>13</v>
      </c>
      <c r="BY33" s="2">
        <f t="shared" si="154"/>
        <v>13</v>
      </c>
      <c r="BZ33" s="2">
        <f t="shared" si="154"/>
        <v>13</v>
      </c>
    </row>
    <row r="34" spans="1:79" x14ac:dyDescent="0.25">
      <c r="A34" t="s">
        <v>47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f t="shared" si="151"/>
        <v>8</v>
      </c>
      <c r="AC34" s="2">
        <f t="shared" si="151"/>
        <v>8</v>
      </c>
      <c r="AD34" s="2">
        <f t="shared" si="151"/>
        <v>8</v>
      </c>
      <c r="AE34" s="2">
        <f t="shared" si="151"/>
        <v>8</v>
      </c>
      <c r="AF34" s="2">
        <f t="shared" si="151"/>
        <v>8</v>
      </c>
      <c r="AG34" s="2">
        <f t="shared" si="151"/>
        <v>8</v>
      </c>
      <c r="AH34" s="2">
        <f t="shared" si="151"/>
        <v>8</v>
      </c>
      <c r="AI34" s="2">
        <f t="shared" si="151"/>
        <v>8</v>
      </c>
      <c r="AJ34" s="2">
        <f t="shared" si="151"/>
        <v>8</v>
      </c>
      <c r="AK34" s="2">
        <f t="shared" si="151"/>
        <v>8</v>
      </c>
      <c r="AL34" s="2">
        <f t="shared" si="151"/>
        <v>8</v>
      </c>
      <c r="AM34" s="2">
        <f t="shared" si="151"/>
        <v>8</v>
      </c>
      <c r="AO34" s="2">
        <f t="shared" si="152"/>
        <v>8</v>
      </c>
      <c r="AP34" s="2">
        <f t="shared" si="152"/>
        <v>8</v>
      </c>
      <c r="AQ34" s="2">
        <f t="shared" si="152"/>
        <v>8</v>
      </c>
      <c r="AR34" s="2">
        <f t="shared" si="152"/>
        <v>8</v>
      </c>
      <c r="AS34" s="2">
        <f t="shared" si="152"/>
        <v>8</v>
      </c>
      <c r="AT34" s="2">
        <f t="shared" si="152"/>
        <v>8</v>
      </c>
      <c r="AU34" s="2">
        <f t="shared" si="152"/>
        <v>8</v>
      </c>
      <c r="AV34" s="2">
        <f t="shared" si="152"/>
        <v>8</v>
      </c>
      <c r="AW34" s="2">
        <f t="shared" si="152"/>
        <v>8</v>
      </c>
      <c r="AX34" s="2">
        <f t="shared" si="152"/>
        <v>8</v>
      </c>
      <c r="AY34" s="2">
        <f t="shared" si="152"/>
        <v>8</v>
      </c>
      <c r="AZ34" s="2">
        <f t="shared" si="152"/>
        <v>8</v>
      </c>
      <c r="BB34" s="2">
        <f t="shared" si="153"/>
        <v>8</v>
      </c>
      <c r="BC34" s="2">
        <f t="shared" si="153"/>
        <v>8</v>
      </c>
      <c r="BD34" s="2">
        <f t="shared" si="153"/>
        <v>8</v>
      </c>
      <c r="BE34" s="2">
        <f t="shared" si="153"/>
        <v>8</v>
      </c>
      <c r="BF34" s="2">
        <f t="shared" si="153"/>
        <v>8</v>
      </c>
      <c r="BG34" s="2">
        <f t="shared" si="153"/>
        <v>8</v>
      </c>
      <c r="BH34" s="2">
        <f t="shared" si="153"/>
        <v>8</v>
      </c>
      <c r="BI34" s="2">
        <f t="shared" si="153"/>
        <v>8</v>
      </c>
      <c r="BJ34" s="2">
        <f t="shared" si="153"/>
        <v>8</v>
      </c>
      <c r="BK34" s="2">
        <f t="shared" si="153"/>
        <v>8</v>
      </c>
      <c r="BL34" s="2">
        <f t="shared" si="153"/>
        <v>8</v>
      </c>
      <c r="BM34" s="2">
        <f t="shared" si="153"/>
        <v>8</v>
      </c>
      <c r="BO34" s="2">
        <f t="shared" si="154"/>
        <v>8</v>
      </c>
      <c r="BP34" s="2">
        <f t="shared" si="154"/>
        <v>8</v>
      </c>
      <c r="BQ34" s="2">
        <f t="shared" si="154"/>
        <v>8</v>
      </c>
      <c r="BR34" s="2">
        <f t="shared" si="154"/>
        <v>8</v>
      </c>
      <c r="BS34" s="2">
        <f t="shared" si="154"/>
        <v>8</v>
      </c>
      <c r="BT34" s="2">
        <f t="shared" si="154"/>
        <v>8</v>
      </c>
      <c r="BU34" s="2">
        <f t="shared" si="154"/>
        <v>8</v>
      </c>
      <c r="BV34" s="2">
        <f t="shared" si="154"/>
        <v>8</v>
      </c>
      <c r="BW34" s="2">
        <f t="shared" si="154"/>
        <v>8</v>
      </c>
      <c r="BX34" s="2">
        <f t="shared" si="154"/>
        <v>8</v>
      </c>
      <c r="BY34" s="2">
        <f t="shared" si="154"/>
        <v>8</v>
      </c>
      <c r="BZ34" s="2">
        <f t="shared" si="154"/>
        <v>8</v>
      </c>
    </row>
    <row r="35" spans="1:79" x14ac:dyDescent="0.25">
      <c r="A35" t="s">
        <v>48</v>
      </c>
      <c r="AB35">
        <v>80</v>
      </c>
      <c r="AC35">
        <v>160</v>
      </c>
      <c r="AD35">
        <v>160</v>
      </c>
      <c r="AE35">
        <v>240</v>
      </c>
      <c r="AF35">
        <v>320</v>
      </c>
      <c r="AG35">
        <v>320</v>
      </c>
      <c r="AH35">
        <v>320</v>
      </c>
      <c r="AI35">
        <v>320</v>
      </c>
      <c r="AJ35">
        <v>320</v>
      </c>
      <c r="AK35">
        <v>400</v>
      </c>
      <c r="AL35">
        <v>400</v>
      </c>
      <c r="AM35">
        <v>400</v>
      </c>
      <c r="AO35">
        <v>480</v>
      </c>
      <c r="AP35">
        <v>480</v>
      </c>
      <c r="AQ35">
        <v>480</v>
      </c>
      <c r="AR35">
        <v>480</v>
      </c>
      <c r="AS35">
        <v>560</v>
      </c>
      <c r="AT35">
        <v>560</v>
      </c>
      <c r="AU35">
        <v>560</v>
      </c>
      <c r="AV35">
        <v>560</v>
      </c>
      <c r="AW35">
        <v>560</v>
      </c>
      <c r="AX35">
        <v>630</v>
      </c>
      <c r="AY35">
        <v>630</v>
      </c>
      <c r="AZ35">
        <v>630</v>
      </c>
      <c r="BB35">
        <v>630</v>
      </c>
      <c r="BC35">
        <v>720</v>
      </c>
      <c r="BD35">
        <v>720</v>
      </c>
      <c r="BE35">
        <v>720</v>
      </c>
      <c r="BF35">
        <v>720</v>
      </c>
      <c r="BG35">
        <v>800</v>
      </c>
      <c r="BH35">
        <v>800</v>
      </c>
      <c r="BI35">
        <v>800</v>
      </c>
      <c r="BJ35">
        <v>880</v>
      </c>
      <c r="BK35">
        <v>880</v>
      </c>
      <c r="BL35">
        <v>880</v>
      </c>
      <c r="BM35">
        <v>880</v>
      </c>
      <c r="BO35">
        <v>960</v>
      </c>
      <c r="BP35">
        <v>960</v>
      </c>
      <c r="BQ35">
        <v>960</v>
      </c>
      <c r="BR35">
        <v>960</v>
      </c>
      <c r="BS35">
        <v>1040</v>
      </c>
      <c r="BT35">
        <v>1040</v>
      </c>
      <c r="BU35">
        <v>1040</v>
      </c>
      <c r="BV35">
        <v>1120</v>
      </c>
      <c r="BW35">
        <v>1120</v>
      </c>
      <c r="BX35">
        <v>1120</v>
      </c>
      <c r="BY35">
        <v>1200</v>
      </c>
      <c r="BZ35">
        <v>1200</v>
      </c>
    </row>
    <row r="36" spans="1:79" x14ac:dyDescent="0.25">
      <c r="A36" t="s">
        <v>49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f>SUM(S36:Z36)</f>
        <v>0</v>
      </c>
      <c r="AB36" s="4">
        <f t="shared" ref="AB36" si="155">AB35*((52*5)/12)</f>
        <v>1733.3333333333335</v>
      </c>
      <c r="AC36" s="4">
        <f t="shared" ref="AC36" si="156">AC35*((52*5)/12)</f>
        <v>3466.666666666667</v>
      </c>
      <c r="AD36" s="4">
        <f t="shared" ref="AD36" si="157">AD35*((52*5)/12)</f>
        <v>3466.666666666667</v>
      </c>
      <c r="AE36" s="4">
        <f t="shared" ref="AE36" si="158">AE35*((52*5)/12)</f>
        <v>5200</v>
      </c>
      <c r="AF36" s="4">
        <f t="shared" ref="AF36" si="159">AF35*((52*5)/12)</f>
        <v>6933.3333333333339</v>
      </c>
      <c r="AG36" s="4">
        <f t="shared" ref="AG36" si="160">AG35*((52*5)/12)</f>
        <v>6933.3333333333339</v>
      </c>
      <c r="AH36" s="4">
        <f t="shared" ref="AH36" si="161">AH35*((52*5)/12)</f>
        <v>6933.3333333333339</v>
      </c>
      <c r="AI36" s="4">
        <f t="shared" ref="AI36" si="162">AI35*((52*5)/12)</f>
        <v>6933.3333333333339</v>
      </c>
      <c r="AJ36" s="4">
        <f t="shared" ref="AJ36" si="163">AJ35*((52*5)/12)</f>
        <v>6933.3333333333339</v>
      </c>
      <c r="AK36" s="4">
        <f t="shared" ref="AK36" si="164">AK35*((52*5)/12)</f>
        <v>8666.6666666666679</v>
      </c>
      <c r="AL36" s="4">
        <f t="shared" ref="AL36" si="165">AL35*((52*5)/12)</f>
        <v>8666.6666666666679</v>
      </c>
      <c r="AM36" s="4">
        <f t="shared" ref="AM36" si="166">AM35*((52*5)/12)</f>
        <v>8666.6666666666679</v>
      </c>
      <c r="AN36" s="6">
        <f>SUM(AB36:AM36)</f>
        <v>74533.333333333358</v>
      </c>
      <c r="AO36" s="4">
        <f t="shared" ref="AO36" si="167">AO35*((52*5)/12)</f>
        <v>10400</v>
      </c>
      <c r="AP36" s="4">
        <f t="shared" ref="AP36" si="168">AP35*((52*5)/12)</f>
        <v>10400</v>
      </c>
      <c r="AQ36" s="4">
        <f t="shared" ref="AQ36" si="169">AQ35*((52*5)/12)</f>
        <v>10400</v>
      </c>
      <c r="AR36" s="4">
        <f t="shared" ref="AR36" si="170">AR35*((52*5)/12)</f>
        <v>10400</v>
      </c>
      <c r="AS36" s="4">
        <f t="shared" ref="AS36" si="171">AS35*((52*5)/12)</f>
        <v>12133.333333333334</v>
      </c>
      <c r="AT36" s="4">
        <f t="shared" ref="AT36" si="172">AT35*((52*5)/12)</f>
        <v>12133.333333333334</v>
      </c>
      <c r="AU36" s="4">
        <f t="shared" ref="AU36" si="173">AU35*((52*5)/12)</f>
        <v>12133.333333333334</v>
      </c>
      <c r="AV36" s="4">
        <f t="shared" ref="AV36" si="174">AV35*((52*5)/12)</f>
        <v>12133.333333333334</v>
      </c>
      <c r="AW36" s="4">
        <f t="shared" ref="AW36" si="175">AW35*((52*5)/12)</f>
        <v>12133.333333333334</v>
      </c>
      <c r="AX36" s="4">
        <f t="shared" ref="AX36" si="176">AX35*((52*5)/12)</f>
        <v>13650</v>
      </c>
      <c r="AY36" s="4">
        <f t="shared" ref="AY36" si="177">AY35*((52*5)/12)</f>
        <v>13650</v>
      </c>
      <c r="AZ36" s="4">
        <f t="shared" ref="AZ36" si="178">AZ35*((52*5)/12)</f>
        <v>13650</v>
      </c>
      <c r="BA36" s="6">
        <f>SUM(AO36:AZ36)</f>
        <v>143216.66666666666</v>
      </c>
      <c r="BB36" s="4">
        <f t="shared" ref="BB36" si="179">BB35*((52*5)/12)</f>
        <v>13650</v>
      </c>
      <c r="BC36" s="4">
        <f t="shared" ref="BC36" si="180">BC35*((52*5)/12)</f>
        <v>15600</v>
      </c>
      <c r="BD36" s="4">
        <f t="shared" ref="BD36" si="181">BD35*((52*5)/12)</f>
        <v>15600</v>
      </c>
      <c r="BE36" s="4">
        <f t="shared" ref="BE36" si="182">BE35*((52*5)/12)</f>
        <v>15600</v>
      </c>
      <c r="BF36" s="4">
        <f t="shared" ref="BF36" si="183">BF35*((52*5)/12)</f>
        <v>15600</v>
      </c>
      <c r="BG36" s="4">
        <f t="shared" ref="BG36" si="184">BG35*((52*5)/12)</f>
        <v>17333.333333333336</v>
      </c>
      <c r="BH36" s="4">
        <f t="shared" ref="BH36" si="185">BH35*((52*5)/12)</f>
        <v>17333.333333333336</v>
      </c>
      <c r="BI36" s="4">
        <f t="shared" ref="BI36" si="186">BI35*((52*5)/12)</f>
        <v>17333.333333333336</v>
      </c>
      <c r="BJ36" s="4">
        <f t="shared" ref="BJ36" si="187">BJ35*((52*5)/12)</f>
        <v>19066.666666666668</v>
      </c>
      <c r="BK36" s="4">
        <f t="shared" ref="BK36" si="188">BK35*((52*5)/12)</f>
        <v>19066.666666666668</v>
      </c>
      <c r="BL36" s="4">
        <f t="shared" ref="BL36" si="189">BL35*((52*5)/12)</f>
        <v>19066.666666666668</v>
      </c>
      <c r="BM36" s="4">
        <f t="shared" ref="BM36" si="190">BM35*((52*5)/12)</f>
        <v>19066.666666666668</v>
      </c>
      <c r="BN36" s="6">
        <f>SUM(BB36:BM36)</f>
        <v>204316.66666666666</v>
      </c>
      <c r="BO36" s="4">
        <f t="shared" ref="BO36" si="191">BO35*((52*5)/12)</f>
        <v>20800</v>
      </c>
      <c r="BP36" s="4">
        <f t="shared" ref="BP36" si="192">BP35*((52*5)/12)</f>
        <v>20800</v>
      </c>
      <c r="BQ36" s="4">
        <f t="shared" ref="BQ36" si="193">BQ35*((52*5)/12)</f>
        <v>20800</v>
      </c>
      <c r="BR36" s="4">
        <f t="shared" ref="BR36" si="194">BR35*((52*5)/12)</f>
        <v>20800</v>
      </c>
      <c r="BS36" s="4">
        <f t="shared" ref="BS36" si="195">BS35*((52*5)/12)</f>
        <v>22533.333333333336</v>
      </c>
      <c r="BT36" s="4">
        <f t="shared" ref="BT36" si="196">BT35*((52*5)/12)</f>
        <v>22533.333333333336</v>
      </c>
      <c r="BU36" s="4">
        <f t="shared" ref="BU36" si="197">BU35*((52*5)/12)</f>
        <v>22533.333333333336</v>
      </c>
      <c r="BV36" s="4">
        <f t="shared" ref="BV36" si="198">BV35*((52*5)/12)</f>
        <v>24266.666666666668</v>
      </c>
      <c r="BW36" s="4">
        <f t="shared" ref="BW36" si="199">BW35*((52*5)/12)</f>
        <v>24266.666666666668</v>
      </c>
      <c r="BX36" s="4">
        <f t="shared" ref="BX36" si="200">BX35*((52*5)/12)</f>
        <v>24266.666666666668</v>
      </c>
      <c r="BY36" s="4">
        <f t="shared" ref="BY36" si="201">BY35*((52*5)/12)</f>
        <v>26000</v>
      </c>
      <c r="BZ36" s="4">
        <f t="shared" ref="BZ36" si="202">BZ35*((52*5)/12)</f>
        <v>26000</v>
      </c>
      <c r="CA36" s="6">
        <f>SUM(BO36:BZ36)</f>
        <v>275600</v>
      </c>
    </row>
    <row r="37" spans="1:79" x14ac:dyDescent="0.25">
      <c r="A37" t="s">
        <v>22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>SUM(S37:Z37)</f>
        <v>0</v>
      </c>
      <c r="AB37" s="3">
        <f t="shared" ref="AB37:AM37" si="203">AB36*AB29</f>
        <v>5633.3333333333339</v>
      </c>
      <c r="AC37" s="3">
        <f t="shared" si="203"/>
        <v>11266.666666666668</v>
      </c>
      <c r="AD37" s="3">
        <f t="shared" si="203"/>
        <v>11266.666666666668</v>
      </c>
      <c r="AE37" s="3">
        <f t="shared" si="203"/>
        <v>16900</v>
      </c>
      <c r="AF37" s="3">
        <f t="shared" si="203"/>
        <v>22533.333333333336</v>
      </c>
      <c r="AG37" s="3">
        <f t="shared" si="203"/>
        <v>22533.333333333336</v>
      </c>
      <c r="AH37" s="3">
        <f t="shared" si="203"/>
        <v>22533.333333333336</v>
      </c>
      <c r="AI37" s="3">
        <f t="shared" si="203"/>
        <v>22533.333333333336</v>
      </c>
      <c r="AJ37" s="3">
        <f t="shared" si="203"/>
        <v>22533.333333333336</v>
      </c>
      <c r="AK37" s="3">
        <f t="shared" si="203"/>
        <v>28166.666666666672</v>
      </c>
      <c r="AL37" s="3">
        <f t="shared" si="203"/>
        <v>28166.666666666672</v>
      </c>
      <c r="AM37" s="3">
        <f t="shared" si="203"/>
        <v>28166.666666666672</v>
      </c>
      <c r="AN37" s="14">
        <f>SUM(AB37:AM37)</f>
        <v>242233.33333333343</v>
      </c>
      <c r="AO37" s="3">
        <f t="shared" ref="AO37:AZ37" si="204">AO36*AO29</f>
        <v>33800</v>
      </c>
      <c r="AP37" s="3">
        <f t="shared" si="204"/>
        <v>33800</v>
      </c>
      <c r="AQ37" s="3">
        <f t="shared" si="204"/>
        <v>33800</v>
      </c>
      <c r="AR37" s="3">
        <f t="shared" si="204"/>
        <v>33800</v>
      </c>
      <c r="AS37" s="3">
        <f t="shared" si="204"/>
        <v>39433.333333333336</v>
      </c>
      <c r="AT37" s="3">
        <f t="shared" si="204"/>
        <v>39433.333333333336</v>
      </c>
      <c r="AU37" s="3">
        <f t="shared" si="204"/>
        <v>39433.333333333336</v>
      </c>
      <c r="AV37" s="3">
        <f t="shared" si="204"/>
        <v>39433.333333333336</v>
      </c>
      <c r="AW37" s="3">
        <f t="shared" si="204"/>
        <v>39433.333333333336</v>
      </c>
      <c r="AX37" s="3">
        <f t="shared" si="204"/>
        <v>44362.5</v>
      </c>
      <c r="AY37" s="3">
        <f t="shared" si="204"/>
        <v>44362.5</v>
      </c>
      <c r="AZ37" s="3">
        <f t="shared" si="204"/>
        <v>44362.5</v>
      </c>
      <c r="BA37" s="14">
        <f>SUM(AO37:AZ37)</f>
        <v>465454.16666666669</v>
      </c>
      <c r="BB37" s="3">
        <f t="shared" ref="BB37:BM37" si="205">BB36*BB29</f>
        <v>44362.5</v>
      </c>
      <c r="BC37" s="3">
        <f t="shared" si="205"/>
        <v>50700</v>
      </c>
      <c r="BD37" s="3">
        <f t="shared" si="205"/>
        <v>50700</v>
      </c>
      <c r="BE37" s="3">
        <f t="shared" si="205"/>
        <v>50700</v>
      </c>
      <c r="BF37" s="3">
        <f t="shared" si="205"/>
        <v>50700</v>
      </c>
      <c r="BG37" s="3">
        <f t="shared" si="205"/>
        <v>56333.333333333343</v>
      </c>
      <c r="BH37" s="3">
        <f t="shared" si="205"/>
        <v>56333.333333333343</v>
      </c>
      <c r="BI37" s="3">
        <f t="shared" si="205"/>
        <v>56333.333333333343</v>
      </c>
      <c r="BJ37" s="3">
        <f t="shared" si="205"/>
        <v>61966.666666666672</v>
      </c>
      <c r="BK37" s="3">
        <f t="shared" si="205"/>
        <v>61966.666666666672</v>
      </c>
      <c r="BL37" s="3">
        <f t="shared" si="205"/>
        <v>61966.666666666672</v>
      </c>
      <c r="BM37" s="3">
        <f t="shared" si="205"/>
        <v>61966.666666666672</v>
      </c>
      <c r="BN37" s="14">
        <f>SUM(BB37:BM37)</f>
        <v>664029.16666666674</v>
      </c>
      <c r="BO37" s="3">
        <f t="shared" ref="BO37:BZ37" si="206">BO36*BO29</f>
        <v>67600</v>
      </c>
      <c r="BP37" s="3">
        <f t="shared" si="206"/>
        <v>67600</v>
      </c>
      <c r="BQ37" s="3">
        <f t="shared" si="206"/>
        <v>67600</v>
      </c>
      <c r="BR37" s="3">
        <f t="shared" si="206"/>
        <v>67600</v>
      </c>
      <c r="BS37" s="3">
        <f t="shared" si="206"/>
        <v>73233.333333333343</v>
      </c>
      <c r="BT37" s="3">
        <f t="shared" si="206"/>
        <v>73233.333333333343</v>
      </c>
      <c r="BU37" s="3">
        <f t="shared" si="206"/>
        <v>73233.333333333343</v>
      </c>
      <c r="BV37" s="3">
        <f t="shared" si="206"/>
        <v>78866.666666666672</v>
      </c>
      <c r="BW37" s="3">
        <f t="shared" si="206"/>
        <v>78866.666666666672</v>
      </c>
      <c r="BX37" s="3">
        <f t="shared" si="206"/>
        <v>78866.666666666672</v>
      </c>
      <c r="BY37" s="3">
        <f t="shared" si="206"/>
        <v>84500</v>
      </c>
      <c r="BZ37" s="3">
        <f t="shared" si="206"/>
        <v>84500</v>
      </c>
      <c r="CA37" s="14">
        <f>SUM(BO37:BZ37)</f>
        <v>895700</v>
      </c>
    </row>
    <row r="39" spans="1:79" x14ac:dyDescent="0.25">
      <c r="A39" t="s">
        <v>51</v>
      </c>
    </row>
    <row r="40" spans="1:79" x14ac:dyDescent="0.25">
      <c r="A40" t="s">
        <v>15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>
        <v>4</v>
      </c>
      <c r="AC40" s="29">
        <v>4</v>
      </c>
      <c r="AD40" s="29">
        <v>4</v>
      </c>
      <c r="AE40" s="29">
        <v>4</v>
      </c>
      <c r="AF40" s="29">
        <v>4</v>
      </c>
      <c r="AG40" s="29">
        <v>4</v>
      </c>
      <c r="AH40" s="29">
        <v>4</v>
      </c>
      <c r="AI40" s="29">
        <v>4</v>
      </c>
      <c r="AJ40" s="29">
        <v>4</v>
      </c>
      <c r="AK40" s="29">
        <v>4</v>
      </c>
      <c r="AL40" s="29">
        <v>4</v>
      </c>
      <c r="AM40" s="29">
        <v>4</v>
      </c>
      <c r="AO40" s="29">
        <v>4</v>
      </c>
      <c r="AP40" s="29">
        <v>4</v>
      </c>
      <c r="AQ40" s="29">
        <v>4</v>
      </c>
      <c r="AR40" s="29">
        <v>4</v>
      </c>
      <c r="AS40" s="29">
        <v>4</v>
      </c>
      <c r="AT40" s="29">
        <v>4</v>
      </c>
      <c r="AU40" s="29">
        <v>4</v>
      </c>
      <c r="AV40" s="29">
        <v>4</v>
      </c>
      <c r="AW40" s="29">
        <v>4</v>
      </c>
      <c r="AX40" s="29">
        <v>4</v>
      </c>
      <c r="AY40" s="29">
        <v>4</v>
      </c>
      <c r="AZ40" s="29">
        <v>4</v>
      </c>
      <c r="BB40" s="29">
        <v>4</v>
      </c>
      <c r="BC40" s="29">
        <v>4</v>
      </c>
      <c r="BD40" s="29">
        <v>4</v>
      </c>
      <c r="BE40" s="29">
        <v>4</v>
      </c>
      <c r="BF40" s="29">
        <v>4</v>
      </c>
      <c r="BG40" s="29">
        <v>4</v>
      </c>
      <c r="BH40" s="29">
        <v>4</v>
      </c>
      <c r="BI40" s="29">
        <v>4</v>
      </c>
      <c r="BJ40" s="29">
        <v>4</v>
      </c>
      <c r="BK40" s="29">
        <v>4</v>
      </c>
      <c r="BL40" s="29">
        <v>4</v>
      </c>
      <c r="BM40" s="29">
        <v>4</v>
      </c>
      <c r="BO40" s="29">
        <v>4</v>
      </c>
      <c r="BP40" s="29">
        <v>4</v>
      </c>
      <c r="BQ40" s="29">
        <v>4</v>
      </c>
      <c r="BR40" s="29">
        <v>4</v>
      </c>
      <c r="BS40" s="29">
        <v>4</v>
      </c>
      <c r="BT40" s="29">
        <v>4</v>
      </c>
      <c r="BU40" s="29">
        <v>4</v>
      </c>
      <c r="BV40" s="29">
        <v>4</v>
      </c>
      <c r="BW40" s="29">
        <v>4</v>
      </c>
      <c r="BX40" s="29">
        <v>4</v>
      </c>
      <c r="BY40" s="29">
        <v>4</v>
      </c>
      <c r="BZ40" s="29">
        <v>4</v>
      </c>
    </row>
    <row r="41" spans="1:79" x14ac:dyDescent="0.25">
      <c r="A41" t="s">
        <v>19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>
        <v>3</v>
      </c>
      <c r="AC41" s="29">
        <v>3</v>
      </c>
      <c r="AD41" s="29">
        <v>3</v>
      </c>
      <c r="AE41" s="29">
        <v>3</v>
      </c>
      <c r="AF41" s="29">
        <v>3</v>
      </c>
      <c r="AG41" s="29">
        <v>3</v>
      </c>
      <c r="AH41" s="29">
        <v>3</v>
      </c>
      <c r="AI41" s="29">
        <v>3</v>
      </c>
      <c r="AJ41" s="29">
        <v>3</v>
      </c>
      <c r="AK41" s="29">
        <v>3</v>
      </c>
      <c r="AL41" s="29">
        <v>3</v>
      </c>
      <c r="AM41" s="29">
        <v>3</v>
      </c>
      <c r="AO41" s="29">
        <v>3</v>
      </c>
      <c r="AP41" s="29">
        <v>3</v>
      </c>
      <c r="AQ41" s="29">
        <v>3</v>
      </c>
      <c r="AR41" s="29">
        <v>3</v>
      </c>
      <c r="AS41" s="29">
        <v>3</v>
      </c>
      <c r="AT41" s="29">
        <v>3</v>
      </c>
      <c r="AU41" s="29">
        <v>3</v>
      </c>
      <c r="AV41" s="29">
        <v>3</v>
      </c>
      <c r="AW41" s="29">
        <v>3</v>
      </c>
      <c r="AX41" s="29">
        <v>3</v>
      </c>
      <c r="AY41" s="29">
        <v>3</v>
      </c>
      <c r="AZ41" s="29">
        <v>3</v>
      </c>
      <c r="BB41" s="29">
        <v>3</v>
      </c>
      <c r="BC41" s="29">
        <v>3</v>
      </c>
      <c r="BD41" s="29">
        <v>3</v>
      </c>
      <c r="BE41" s="29">
        <v>3</v>
      </c>
      <c r="BF41" s="29">
        <v>3</v>
      </c>
      <c r="BG41" s="29">
        <v>3</v>
      </c>
      <c r="BH41" s="29">
        <v>3</v>
      </c>
      <c r="BI41" s="29">
        <v>3</v>
      </c>
      <c r="BJ41" s="29">
        <v>3</v>
      </c>
      <c r="BK41" s="29">
        <v>3</v>
      </c>
      <c r="BL41" s="29">
        <v>3</v>
      </c>
      <c r="BM41" s="29">
        <v>3</v>
      </c>
      <c r="BO41" s="29">
        <v>3</v>
      </c>
      <c r="BP41" s="29">
        <v>3</v>
      </c>
      <c r="BQ41" s="29">
        <v>3</v>
      </c>
      <c r="BR41" s="29">
        <v>3</v>
      </c>
      <c r="BS41" s="29">
        <v>3</v>
      </c>
      <c r="BT41" s="29">
        <v>3</v>
      </c>
      <c r="BU41" s="29">
        <v>3</v>
      </c>
      <c r="BV41" s="29">
        <v>3</v>
      </c>
      <c r="BW41" s="29">
        <v>3</v>
      </c>
      <c r="BX41" s="29">
        <v>3</v>
      </c>
      <c r="BY41" s="29">
        <v>3</v>
      </c>
      <c r="BZ41" s="29">
        <v>3</v>
      </c>
    </row>
    <row r="42" spans="1:79" x14ac:dyDescent="0.25">
      <c r="A42" t="s">
        <v>27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>
        <f t="shared" ref="AB42:AM42" si="207">AB41*AB47</f>
        <v>19500</v>
      </c>
      <c r="AC42" s="3">
        <f t="shared" si="207"/>
        <v>21125</v>
      </c>
      <c r="AD42" s="3">
        <f t="shared" si="207"/>
        <v>22750</v>
      </c>
      <c r="AE42" s="3">
        <f t="shared" si="207"/>
        <v>24375</v>
      </c>
      <c r="AF42" s="3">
        <f t="shared" si="207"/>
        <v>26000.000000000004</v>
      </c>
      <c r="AG42" s="3">
        <f t="shared" si="207"/>
        <v>27625</v>
      </c>
      <c r="AH42" s="3">
        <f t="shared" si="207"/>
        <v>29250</v>
      </c>
      <c r="AI42" s="3">
        <f t="shared" si="207"/>
        <v>29250</v>
      </c>
      <c r="AJ42" s="3">
        <f t="shared" si="207"/>
        <v>30875.000000000004</v>
      </c>
      <c r="AK42" s="3">
        <f t="shared" si="207"/>
        <v>32500</v>
      </c>
      <c r="AL42" s="3">
        <f t="shared" si="207"/>
        <v>32500</v>
      </c>
      <c r="AM42" s="3">
        <f t="shared" si="207"/>
        <v>34125</v>
      </c>
      <c r="AO42" s="3">
        <f t="shared" ref="AO42:AZ42" si="208">AO41*AO47</f>
        <v>35750</v>
      </c>
      <c r="AP42" s="3">
        <f t="shared" si="208"/>
        <v>35750</v>
      </c>
      <c r="AQ42" s="3">
        <f t="shared" si="208"/>
        <v>35750</v>
      </c>
      <c r="AR42" s="3">
        <f t="shared" si="208"/>
        <v>35750</v>
      </c>
      <c r="AS42" s="3">
        <f t="shared" si="208"/>
        <v>39000</v>
      </c>
      <c r="AT42" s="3">
        <f t="shared" si="208"/>
        <v>39000</v>
      </c>
      <c r="AU42" s="3">
        <f t="shared" si="208"/>
        <v>39000</v>
      </c>
      <c r="AV42" s="3">
        <f t="shared" si="208"/>
        <v>42250</v>
      </c>
      <c r="AW42" s="3">
        <f t="shared" si="208"/>
        <v>42250</v>
      </c>
      <c r="AX42" s="3">
        <f t="shared" si="208"/>
        <v>42250</v>
      </c>
      <c r="AY42" s="3">
        <f t="shared" si="208"/>
        <v>42250</v>
      </c>
      <c r="AZ42" s="3">
        <f t="shared" si="208"/>
        <v>45500</v>
      </c>
      <c r="BB42" s="3">
        <f t="shared" ref="BB42:BM42" si="209">BB41*BB47</f>
        <v>45500</v>
      </c>
      <c r="BC42" s="3">
        <f t="shared" si="209"/>
        <v>45500</v>
      </c>
      <c r="BD42" s="3">
        <f t="shared" si="209"/>
        <v>45500</v>
      </c>
      <c r="BE42" s="3">
        <f t="shared" si="209"/>
        <v>45500</v>
      </c>
      <c r="BF42" s="3">
        <f t="shared" si="209"/>
        <v>48750</v>
      </c>
      <c r="BG42" s="3">
        <f t="shared" si="209"/>
        <v>48750</v>
      </c>
      <c r="BH42" s="3">
        <f t="shared" si="209"/>
        <v>48750</v>
      </c>
      <c r="BI42" s="3">
        <f t="shared" si="209"/>
        <v>48750</v>
      </c>
      <c r="BJ42" s="3">
        <f t="shared" si="209"/>
        <v>52000.000000000007</v>
      </c>
      <c r="BK42" s="3">
        <f t="shared" si="209"/>
        <v>52000.000000000007</v>
      </c>
      <c r="BL42" s="3">
        <f t="shared" si="209"/>
        <v>52000.000000000007</v>
      </c>
      <c r="BM42" s="3">
        <f t="shared" si="209"/>
        <v>52000.000000000007</v>
      </c>
      <c r="BO42" s="3">
        <f t="shared" ref="BO42:BZ42" si="210">BO41*BO47</f>
        <v>55250</v>
      </c>
      <c r="BP42" s="3">
        <f t="shared" si="210"/>
        <v>55250</v>
      </c>
      <c r="BQ42" s="3">
        <f t="shared" si="210"/>
        <v>55250</v>
      </c>
      <c r="BR42" s="3">
        <f t="shared" si="210"/>
        <v>55250</v>
      </c>
      <c r="BS42" s="3">
        <f t="shared" si="210"/>
        <v>58500</v>
      </c>
      <c r="BT42" s="3">
        <f t="shared" si="210"/>
        <v>58500</v>
      </c>
      <c r="BU42" s="3">
        <f t="shared" si="210"/>
        <v>58500</v>
      </c>
      <c r="BV42" s="3">
        <f t="shared" si="210"/>
        <v>58500</v>
      </c>
      <c r="BW42" s="3">
        <f t="shared" si="210"/>
        <v>58500</v>
      </c>
      <c r="BX42" s="3">
        <f t="shared" si="210"/>
        <v>65000</v>
      </c>
      <c r="BY42" s="3">
        <f t="shared" si="210"/>
        <v>65000</v>
      </c>
      <c r="BZ42" s="3">
        <f t="shared" si="210"/>
        <v>65000</v>
      </c>
    </row>
    <row r="43" spans="1:79" x14ac:dyDescent="0.25">
      <c r="A43" t="s">
        <v>18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ref="AB43:AM43" si="211">(AB40-AB41)/AB40</f>
        <v>0.25</v>
      </c>
      <c r="AC43" s="5">
        <f t="shared" si="211"/>
        <v>0.25</v>
      </c>
      <c r="AD43" s="5">
        <f t="shared" si="211"/>
        <v>0.25</v>
      </c>
      <c r="AE43" s="5">
        <f t="shared" si="211"/>
        <v>0.25</v>
      </c>
      <c r="AF43" s="5">
        <f t="shared" si="211"/>
        <v>0.25</v>
      </c>
      <c r="AG43" s="5">
        <f t="shared" si="211"/>
        <v>0.25</v>
      </c>
      <c r="AH43" s="5">
        <f t="shared" si="211"/>
        <v>0.25</v>
      </c>
      <c r="AI43" s="5">
        <f t="shared" si="211"/>
        <v>0.25</v>
      </c>
      <c r="AJ43" s="5">
        <f t="shared" si="211"/>
        <v>0.25</v>
      </c>
      <c r="AK43" s="5">
        <f t="shared" si="211"/>
        <v>0.25</v>
      </c>
      <c r="AL43" s="5">
        <f t="shared" si="211"/>
        <v>0.25</v>
      </c>
      <c r="AM43" s="5">
        <f t="shared" si="211"/>
        <v>0.25</v>
      </c>
      <c r="AO43" s="5">
        <f t="shared" ref="AO43:AZ43" si="212">(AO40-AO41)/AO40</f>
        <v>0.25</v>
      </c>
      <c r="AP43" s="5">
        <f t="shared" si="212"/>
        <v>0.25</v>
      </c>
      <c r="AQ43" s="5">
        <f t="shared" si="212"/>
        <v>0.25</v>
      </c>
      <c r="AR43" s="5">
        <f t="shared" si="212"/>
        <v>0.25</v>
      </c>
      <c r="AS43" s="5">
        <f t="shared" si="212"/>
        <v>0.25</v>
      </c>
      <c r="AT43" s="5">
        <f t="shared" si="212"/>
        <v>0.25</v>
      </c>
      <c r="AU43" s="5">
        <f t="shared" si="212"/>
        <v>0.25</v>
      </c>
      <c r="AV43" s="5">
        <f t="shared" si="212"/>
        <v>0.25</v>
      </c>
      <c r="AW43" s="5">
        <f t="shared" si="212"/>
        <v>0.25</v>
      </c>
      <c r="AX43" s="5">
        <f t="shared" si="212"/>
        <v>0.25</v>
      </c>
      <c r="AY43" s="5">
        <f t="shared" si="212"/>
        <v>0.25</v>
      </c>
      <c r="AZ43" s="5">
        <f t="shared" si="212"/>
        <v>0.25</v>
      </c>
      <c r="BB43" s="5">
        <f t="shared" ref="BB43:BM43" si="213">(BB40-BB41)/BB40</f>
        <v>0.25</v>
      </c>
      <c r="BC43" s="5">
        <f t="shared" si="213"/>
        <v>0.25</v>
      </c>
      <c r="BD43" s="5">
        <f t="shared" si="213"/>
        <v>0.25</v>
      </c>
      <c r="BE43" s="5">
        <f t="shared" si="213"/>
        <v>0.25</v>
      </c>
      <c r="BF43" s="5">
        <f t="shared" si="213"/>
        <v>0.25</v>
      </c>
      <c r="BG43" s="5">
        <f t="shared" si="213"/>
        <v>0.25</v>
      </c>
      <c r="BH43" s="5">
        <f t="shared" si="213"/>
        <v>0.25</v>
      </c>
      <c r="BI43" s="5">
        <f t="shared" si="213"/>
        <v>0.25</v>
      </c>
      <c r="BJ43" s="5">
        <f t="shared" si="213"/>
        <v>0.25</v>
      </c>
      <c r="BK43" s="5">
        <f t="shared" si="213"/>
        <v>0.25</v>
      </c>
      <c r="BL43" s="5">
        <f t="shared" si="213"/>
        <v>0.25</v>
      </c>
      <c r="BM43" s="5">
        <f t="shared" si="213"/>
        <v>0.25</v>
      </c>
      <c r="BO43" s="5">
        <f t="shared" ref="BO43:BZ43" si="214">(BO40-BO41)/BO40</f>
        <v>0.25</v>
      </c>
      <c r="BP43" s="5">
        <f t="shared" si="214"/>
        <v>0.25</v>
      </c>
      <c r="BQ43" s="5">
        <f t="shared" si="214"/>
        <v>0.25</v>
      </c>
      <c r="BR43" s="5">
        <f t="shared" si="214"/>
        <v>0.25</v>
      </c>
      <c r="BS43" s="5">
        <f t="shared" si="214"/>
        <v>0.25</v>
      </c>
      <c r="BT43" s="5">
        <f t="shared" si="214"/>
        <v>0.25</v>
      </c>
      <c r="BU43" s="5">
        <f t="shared" si="214"/>
        <v>0.25</v>
      </c>
      <c r="BV43" s="5">
        <f t="shared" si="214"/>
        <v>0.25</v>
      </c>
      <c r="BW43" s="5">
        <f t="shared" si="214"/>
        <v>0.25</v>
      </c>
      <c r="BX43" s="5">
        <f t="shared" si="214"/>
        <v>0.25</v>
      </c>
      <c r="BY43" s="5">
        <f t="shared" si="214"/>
        <v>0.25</v>
      </c>
      <c r="BZ43" s="5">
        <f t="shared" si="214"/>
        <v>0.25</v>
      </c>
    </row>
    <row r="44" spans="1:79" x14ac:dyDescent="0.25">
      <c r="A44" t="s">
        <v>46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f t="shared" ref="AB44:AM45" si="215">AB40*4</f>
        <v>16</v>
      </c>
      <c r="AC44" s="2">
        <f t="shared" si="215"/>
        <v>16</v>
      </c>
      <c r="AD44" s="2">
        <f t="shared" si="215"/>
        <v>16</v>
      </c>
      <c r="AE44" s="2">
        <f t="shared" si="215"/>
        <v>16</v>
      </c>
      <c r="AF44" s="2">
        <f t="shared" si="215"/>
        <v>16</v>
      </c>
      <c r="AG44" s="2">
        <f t="shared" si="215"/>
        <v>16</v>
      </c>
      <c r="AH44" s="2">
        <f t="shared" si="215"/>
        <v>16</v>
      </c>
      <c r="AI44" s="2">
        <f t="shared" si="215"/>
        <v>16</v>
      </c>
      <c r="AJ44" s="2">
        <f t="shared" si="215"/>
        <v>16</v>
      </c>
      <c r="AK44" s="2">
        <f t="shared" si="215"/>
        <v>16</v>
      </c>
      <c r="AL44" s="2">
        <f t="shared" si="215"/>
        <v>16</v>
      </c>
      <c r="AM44" s="2">
        <f t="shared" si="215"/>
        <v>16</v>
      </c>
      <c r="AO44" s="2">
        <f t="shared" ref="AO44:AZ45" si="216">AO40*4</f>
        <v>16</v>
      </c>
      <c r="AP44" s="2">
        <f t="shared" si="216"/>
        <v>16</v>
      </c>
      <c r="AQ44" s="2">
        <f t="shared" si="216"/>
        <v>16</v>
      </c>
      <c r="AR44" s="2">
        <f t="shared" si="216"/>
        <v>16</v>
      </c>
      <c r="AS44" s="2">
        <f t="shared" si="216"/>
        <v>16</v>
      </c>
      <c r="AT44" s="2">
        <f t="shared" si="216"/>
        <v>16</v>
      </c>
      <c r="AU44" s="2">
        <f t="shared" si="216"/>
        <v>16</v>
      </c>
      <c r="AV44" s="2">
        <f t="shared" si="216"/>
        <v>16</v>
      </c>
      <c r="AW44" s="2">
        <f t="shared" si="216"/>
        <v>16</v>
      </c>
      <c r="AX44" s="2">
        <f t="shared" si="216"/>
        <v>16</v>
      </c>
      <c r="AY44" s="2">
        <f t="shared" si="216"/>
        <v>16</v>
      </c>
      <c r="AZ44" s="2">
        <f t="shared" si="216"/>
        <v>16</v>
      </c>
      <c r="BB44" s="2">
        <f t="shared" ref="BB44:BM45" si="217">BB40*4</f>
        <v>16</v>
      </c>
      <c r="BC44" s="2">
        <f t="shared" si="217"/>
        <v>16</v>
      </c>
      <c r="BD44" s="2">
        <f t="shared" si="217"/>
        <v>16</v>
      </c>
      <c r="BE44" s="2">
        <f t="shared" si="217"/>
        <v>16</v>
      </c>
      <c r="BF44" s="2">
        <f t="shared" si="217"/>
        <v>16</v>
      </c>
      <c r="BG44" s="2">
        <f t="shared" si="217"/>
        <v>16</v>
      </c>
      <c r="BH44" s="2">
        <f t="shared" si="217"/>
        <v>16</v>
      </c>
      <c r="BI44" s="2">
        <f t="shared" si="217"/>
        <v>16</v>
      </c>
      <c r="BJ44" s="2">
        <f t="shared" si="217"/>
        <v>16</v>
      </c>
      <c r="BK44" s="2">
        <f t="shared" si="217"/>
        <v>16</v>
      </c>
      <c r="BL44" s="2">
        <f t="shared" si="217"/>
        <v>16</v>
      </c>
      <c r="BM44" s="2">
        <f t="shared" si="217"/>
        <v>16</v>
      </c>
      <c r="BO44" s="2">
        <f t="shared" ref="BO44:BZ45" si="218">BO40*4</f>
        <v>16</v>
      </c>
      <c r="BP44" s="2">
        <f t="shared" si="218"/>
        <v>16</v>
      </c>
      <c r="BQ44" s="2">
        <f t="shared" si="218"/>
        <v>16</v>
      </c>
      <c r="BR44" s="2">
        <f t="shared" si="218"/>
        <v>16</v>
      </c>
      <c r="BS44" s="2">
        <f t="shared" si="218"/>
        <v>16</v>
      </c>
      <c r="BT44" s="2">
        <f t="shared" si="218"/>
        <v>16</v>
      </c>
      <c r="BU44" s="2">
        <f t="shared" si="218"/>
        <v>16</v>
      </c>
      <c r="BV44" s="2">
        <f t="shared" si="218"/>
        <v>16</v>
      </c>
      <c r="BW44" s="2">
        <f t="shared" si="218"/>
        <v>16</v>
      </c>
      <c r="BX44" s="2">
        <f t="shared" si="218"/>
        <v>16</v>
      </c>
      <c r="BY44" s="2">
        <f t="shared" si="218"/>
        <v>16</v>
      </c>
      <c r="BZ44" s="2">
        <f t="shared" si="218"/>
        <v>16</v>
      </c>
    </row>
    <row r="45" spans="1:79" x14ac:dyDescent="0.25">
      <c r="A45" t="s">
        <v>47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>
        <f t="shared" si="215"/>
        <v>12</v>
      </c>
      <c r="AC45" s="2">
        <f t="shared" si="215"/>
        <v>12</v>
      </c>
      <c r="AD45" s="2">
        <f t="shared" si="215"/>
        <v>12</v>
      </c>
      <c r="AE45" s="2">
        <f t="shared" si="215"/>
        <v>12</v>
      </c>
      <c r="AF45" s="2">
        <f t="shared" si="215"/>
        <v>12</v>
      </c>
      <c r="AG45" s="2">
        <f t="shared" si="215"/>
        <v>12</v>
      </c>
      <c r="AH45" s="2">
        <f t="shared" si="215"/>
        <v>12</v>
      </c>
      <c r="AI45" s="2">
        <f t="shared" si="215"/>
        <v>12</v>
      </c>
      <c r="AJ45" s="2">
        <f t="shared" si="215"/>
        <v>12</v>
      </c>
      <c r="AK45" s="2">
        <f t="shared" si="215"/>
        <v>12</v>
      </c>
      <c r="AL45" s="2">
        <f t="shared" si="215"/>
        <v>12</v>
      </c>
      <c r="AM45" s="2">
        <f t="shared" si="215"/>
        <v>12</v>
      </c>
      <c r="AO45" s="2">
        <f t="shared" si="216"/>
        <v>12</v>
      </c>
      <c r="AP45" s="2">
        <f t="shared" si="216"/>
        <v>12</v>
      </c>
      <c r="AQ45" s="2">
        <f t="shared" si="216"/>
        <v>12</v>
      </c>
      <c r="AR45" s="2">
        <f t="shared" si="216"/>
        <v>12</v>
      </c>
      <c r="AS45" s="2">
        <f t="shared" si="216"/>
        <v>12</v>
      </c>
      <c r="AT45" s="2">
        <f t="shared" si="216"/>
        <v>12</v>
      </c>
      <c r="AU45" s="2">
        <f t="shared" si="216"/>
        <v>12</v>
      </c>
      <c r="AV45" s="2">
        <f t="shared" si="216"/>
        <v>12</v>
      </c>
      <c r="AW45" s="2">
        <f t="shared" si="216"/>
        <v>12</v>
      </c>
      <c r="AX45" s="2">
        <f t="shared" si="216"/>
        <v>12</v>
      </c>
      <c r="AY45" s="2">
        <f t="shared" si="216"/>
        <v>12</v>
      </c>
      <c r="AZ45" s="2">
        <f t="shared" si="216"/>
        <v>12</v>
      </c>
      <c r="BB45" s="2">
        <f t="shared" si="217"/>
        <v>12</v>
      </c>
      <c r="BC45" s="2">
        <f t="shared" si="217"/>
        <v>12</v>
      </c>
      <c r="BD45" s="2">
        <f t="shared" si="217"/>
        <v>12</v>
      </c>
      <c r="BE45" s="2">
        <f t="shared" si="217"/>
        <v>12</v>
      </c>
      <c r="BF45" s="2">
        <f t="shared" si="217"/>
        <v>12</v>
      </c>
      <c r="BG45" s="2">
        <f t="shared" si="217"/>
        <v>12</v>
      </c>
      <c r="BH45" s="2">
        <f t="shared" si="217"/>
        <v>12</v>
      </c>
      <c r="BI45" s="2">
        <f t="shared" si="217"/>
        <v>12</v>
      </c>
      <c r="BJ45" s="2">
        <f t="shared" si="217"/>
        <v>12</v>
      </c>
      <c r="BK45" s="2">
        <f t="shared" si="217"/>
        <v>12</v>
      </c>
      <c r="BL45" s="2">
        <f t="shared" si="217"/>
        <v>12</v>
      </c>
      <c r="BM45" s="2">
        <f t="shared" si="217"/>
        <v>12</v>
      </c>
      <c r="BO45" s="2">
        <f t="shared" si="218"/>
        <v>12</v>
      </c>
      <c r="BP45" s="2">
        <f t="shared" si="218"/>
        <v>12</v>
      </c>
      <c r="BQ45" s="2">
        <f t="shared" si="218"/>
        <v>12</v>
      </c>
      <c r="BR45" s="2">
        <f t="shared" si="218"/>
        <v>12</v>
      </c>
      <c r="BS45" s="2">
        <f t="shared" si="218"/>
        <v>12</v>
      </c>
      <c r="BT45" s="2">
        <f t="shared" si="218"/>
        <v>12</v>
      </c>
      <c r="BU45" s="2">
        <f t="shared" si="218"/>
        <v>12</v>
      </c>
      <c r="BV45" s="2">
        <f t="shared" si="218"/>
        <v>12</v>
      </c>
      <c r="BW45" s="2">
        <f t="shared" si="218"/>
        <v>12</v>
      </c>
      <c r="BX45" s="2">
        <f t="shared" si="218"/>
        <v>12</v>
      </c>
      <c r="BY45" s="2">
        <f t="shared" si="218"/>
        <v>12</v>
      </c>
      <c r="BZ45" s="2">
        <f t="shared" si="218"/>
        <v>12</v>
      </c>
    </row>
    <row r="46" spans="1:79" x14ac:dyDescent="0.25">
      <c r="A46" t="s">
        <v>48</v>
      </c>
      <c r="AB46">
        <v>300</v>
      </c>
      <c r="AC46">
        <v>325</v>
      </c>
      <c r="AD46">
        <v>350</v>
      </c>
      <c r="AE46">
        <v>375</v>
      </c>
      <c r="AF46">
        <v>400</v>
      </c>
      <c r="AG46">
        <v>425</v>
      </c>
      <c r="AH46">
        <v>450</v>
      </c>
      <c r="AI46">
        <v>450</v>
      </c>
      <c r="AJ46">
        <v>475</v>
      </c>
      <c r="AK46">
        <v>500</v>
      </c>
      <c r="AL46">
        <v>500</v>
      </c>
      <c r="AM46">
        <v>525</v>
      </c>
      <c r="AO46">
        <v>550</v>
      </c>
      <c r="AP46">
        <v>550</v>
      </c>
      <c r="AQ46">
        <v>550</v>
      </c>
      <c r="AR46">
        <v>550</v>
      </c>
      <c r="AS46">
        <v>600</v>
      </c>
      <c r="AT46">
        <v>600</v>
      </c>
      <c r="AU46">
        <v>600</v>
      </c>
      <c r="AV46">
        <v>650</v>
      </c>
      <c r="AW46">
        <v>650</v>
      </c>
      <c r="AX46">
        <v>650</v>
      </c>
      <c r="AY46">
        <v>650</v>
      </c>
      <c r="AZ46">
        <v>700</v>
      </c>
      <c r="BB46">
        <v>700</v>
      </c>
      <c r="BC46">
        <v>700</v>
      </c>
      <c r="BD46">
        <v>700</v>
      </c>
      <c r="BE46">
        <v>700</v>
      </c>
      <c r="BF46">
        <v>750</v>
      </c>
      <c r="BG46">
        <v>750</v>
      </c>
      <c r="BH46">
        <v>750</v>
      </c>
      <c r="BI46">
        <v>750</v>
      </c>
      <c r="BJ46">
        <v>800</v>
      </c>
      <c r="BK46">
        <v>800</v>
      </c>
      <c r="BL46">
        <v>800</v>
      </c>
      <c r="BM46">
        <v>800</v>
      </c>
      <c r="BO46">
        <v>850</v>
      </c>
      <c r="BP46">
        <v>850</v>
      </c>
      <c r="BQ46">
        <v>850</v>
      </c>
      <c r="BR46">
        <v>850</v>
      </c>
      <c r="BS46">
        <v>900</v>
      </c>
      <c r="BT46">
        <v>900</v>
      </c>
      <c r="BU46">
        <v>900</v>
      </c>
      <c r="BV46">
        <v>900</v>
      </c>
      <c r="BW46">
        <v>900</v>
      </c>
      <c r="BX46">
        <v>1000</v>
      </c>
      <c r="BY46">
        <v>1000</v>
      </c>
      <c r="BZ46">
        <v>1000</v>
      </c>
    </row>
    <row r="47" spans="1:79" x14ac:dyDescent="0.25">
      <c r="A47" t="s">
        <v>49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>
        <f>SUM(S47:Z47)</f>
        <v>0</v>
      </c>
      <c r="AB47" s="4">
        <f t="shared" ref="AB47" si="219">AB46*((52*5)/12)</f>
        <v>6500</v>
      </c>
      <c r="AC47" s="4">
        <f t="shared" ref="AC47" si="220">AC46*((52*5)/12)</f>
        <v>7041.666666666667</v>
      </c>
      <c r="AD47" s="4">
        <f t="shared" ref="AD47" si="221">AD46*((52*5)/12)</f>
        <v>7583.3333333333339</v>
      </c>
      <c r="AE47" s="4">
        <f t="shared" ref="AE47" si="222">AE46*((52*5)/12)</f>
        <v>8125</v>
      </c>
      <c r="AF47" s="4">
        <f t="shared" ref="AF47" si="223">AF46*((52*5)/12)</f>
        <v>8666.6666666666679</v>
      </c>
      <c r="AG47" s="4">
        <f t="shared" ref="AG47" si="224">AG46*((52*5)/12)</f>
        <v>9208.3333333333339</v>
      </c>
      <c r="AH47" s="4">
        <f t="shared" ref="AH47" si="225">AH46*((52*5)/12)</f>
        <v>9750</v>
      </c>
      <c r="AI47" s="4">
        <f t="shared" ref="AI47" si="226">AI46*((52*5)/12)</f>
        <v>9750</v>
      </c>
      <c r="AJ47" s="4">
        <f t="shared" ref="AJ47" si="227">AJ46*((52*5)/12)</f>
        <v>10291.666666666668</v>
      </c>
      <c r="AK47" s="4">
        <f t="shared" ref="AK47" si="228">AK46*((52*5)/12)</f>
        <v>10833.333333333334</v>
      </c>
      <c r="AL47" s="4">
        <f t="shared" ref="AL47" si="229">AL46*((52*5)/12)</f>
        <v>10833.333333333334</v>
      </c>
      <c r="AM47" s="4">
        <f t="shared" ref="AM47" si="230">AM46*((52*5)/12)</f>
        <v>11375</v>
      </c>
      <c r="AN47" s="6">
        <f>SUM(AB47:AM47)</f>
        <v>109958.33333333333</v>
      </c>
      <c r="AO47" s="4">
        <f t="shared" ref="AO47" si="231">AO46*((52*5)/12)</f>
        <v>11916.666666666668</v>
      </c>
      <c r="AP47" s="4">
        <f t="shared" ref="AP47" si="232">AP46*((52*5)/12)</f>
        <v>11916.666666666668</v>
      </c>
      <c r="AQ47" s="4">
        <f t="shared" ref="AQ47" si="233">AQ46*((52*5)/12)</f>
        <v>11916.666666666668</v>
      </c>
      <c r="AR47" s="4">
        <f t="shared" ref="AR47" si="234">AR46*((52*5)/12)</f>
        <v>11916.666666666668</v>
      </c>
      <c r="AS47" s="4">
        <f t="shared" ref="AS47" si="235">AS46*((52*5)/12)</f>
        <v>13000</v>
      </c>
      <c r="AT47" s="4">
        <f t="shared" ref="AT47" si="236">AT46*((52*5)/12)</f>
        <v>13000</v>
      </c>
      <c r="AU47" s="4">
        <f t="shared" ref="AU47" si="237">AU46*((52*5)/12)</f>
        <v>13000</v>
      </c>
      <c r="AV47" s="4">
        <f t="shared" ref="AV47" si="238">AV46*((52*5)/12)</f>
        <v>14083.333333333334</v>
      </c>
      <c r="AW47" s="4">
        <f t="shared" ref="AW47" si="239">AW46*((52*5)/12)</f>
        <v>14083.333333333334</v>
      </c>
      <c r="AX47" s="4">
        <f t="shared" ref="AX47" si="240">AX46*((52*5)/12)</f>
        <v>14083.333333333334</v>
      </c>
      <c r="AY47" s="4">
        <f t="shared" ref="AY47" si="241">AY46*((52*5)/12)</f>
        <v>14083.333333333334</v>
      </c>
      <c r="AZ47" s="4">
        <f t="shared" ref="AZ47" si="242">AZ46*((52*5)/12)</f>
        <v>15166.666666666668</v>
      </c>
      <c r="BA47" s="6">
        <f>SUM(AO47:AZ47)</f>
        <v>158166.66666666666</v>
      </c>
      <c r="BB47" s="4">
        <f t="shared" ref="BB47" si="243">BB46*((52*5)/12)</f>
        <v>15166.666666666668</v>
      </c>
      <c r="BC47" s="4">
        <f t="shared" ref="BC47" si="244">BC46*((52*5)/12)</f>
        <v>15166.666666666668</v>
      </c>
      <c r="BD47" s="4">
        <f t="shared" ref="BD47" si="245">BD46*((52*5)/12)</f>
        <v>15166.666666666668</v>
      </c>
      <c r="BE47" s="4">
        <f t="shared" ref="BE47" si="246">BE46*((52*5)/12)</f>
        <v>15166.666666666668</v>
      </c>
      <c r="BF47" s="4">
        <f t="shared" ref="BF47" si="247">BF46*((52*5)/12)</f>
        <v>16250</v>
      </c>
      <c r="BG47" s="4">
        <f t="shared" ref="BG47" si="248">BG46*((52*5)/12)</f>
        <v>16250</v>
      </c>
      <c r="BH47" s="4">
        <f t="shared" ref="BH47" si="249">BH46*((52*5)/12)</f>
        <v>16250</v>
      </c>
      <c r="BI47" s="4">
        <f t="shared" ref="BI47" si="250">BI46*((52*5)/12)</f>
        <v>16250</v>
      </c>
      <c r="BJ47" s="4">
        <f t="shared" ref="BJ47" si="251">BJ46*((52*5)/12)</f>
        <v>17333.333333333336</v>
      </c>
      <c r="BK47" s="4">
        <f t="shared" ref="BK47" si="252">BK46*((52*5)/12)</f>
        <v>17333.333333333336</v>
      </c>
      <c r="BL47" s="4">
        <f t="shared" ref="BL47" si="253">BL46*((52*5)/12)</f>
        <v>17333.333333333336</v>
      </c>
      <c r="BM47" s="4">
        <f t="shared" ref="BM47" si="254">BM46*((52*5)/12)</f>
        <v>17333.333333333336</v>
      </c>
      <c r="BN47" s="6">
        <f>SUM(BB47:BM47)</f>
        <v>195000.00000000003</v>
      </c>
      <c r="BO47" s="4">
        <f t="shared" ref="BO47" si="255">BO46*((52*5)/12)</f>
        <v>18416.666666666668</v>
      </c>
      <c r="BP47" s="4">
        <f t="shared" ref="BP47" si="256">BP46*((52*5)/12)</f>
        <v>18416.666666666668</v>
      </c>
      <c r="BQ47" s="4">
        <f t="shared" ref="BQ47" si="257">BQ46*((52*5)/12)</f>
        <v>18416.666666666668</v>
      </c>
      <c r="BR47" s="4">
        <f t="shared" ref="BR47" si="258">BR46*((52*5)/12)</f>
        <v>18416.666666666668</v>
      </c>
      <c r="BS47" s="4">
        <f t="shared" ref="BS47" si="259">BS46*((52*5)/12)</f>
        <v>19500</v>
      </c>
      <c r="BT47" s="4">
        <f t="shared" ref="BT47" si="260">BT46*((52*5)/12)</f>
        <v>19500</v>
      </c>
      <c r="BU47" s="4">
        <f t="shared" ref="BU47" si="261">BU46*((52*5)/12)</f>
        <v>19500</v>
      </c>
      <c r="BV47" s="4">
        <f t="shared" ref="BV47" si="262">BV46*((52*5)/12)</f>
        <v>19500</v>
      </c>
      <c r="BW47" s="4">
        <f t="shared" ref="BW47" si="263">BW46*((52*5)/12)</f>
        <v>19500</v>
      </c>
      <c r="BX47" s="4">
        <f t="shared" ref="BX47" si="264">BX46*((52*5)/12)</f>
        <v>21666.666666666668</v>
      </c>
      <c r="BY47" s="4">
        <f t="shared" ref="BY47" si="265">BY46*((52*5)/12)</f>
        <v>21666.666666666668</v>
      </c>
      <c r="BZ47" s="4">
        <f t="shared" ref="BZ47" si="266">BZ46*((52*5)/12)</f>
        <v>21666.666666666668</v>
      </c>
      <c r="CA47" s="6">
        <f>SUM(BO47:BZ47)</f>
        <v>236166.66666666666</v>
      </c>
    </row>
    <row r="48" spans="1:79" x14ac:dyDescent="0.25">
      <c r="A48" t="s">
        <v>22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f>SUM(S48:Z48)</f>
        <v>0</v>
      </c>
      <c r="AB48" s="3">
        <f t="shared" ref="AB48:AM48" si="267">AB47*AB40</f>
        <v>26000</v>
      </c>
      <c r="AC48" s="3">
        <f t="shared" si="267"/>
        <v>28166.666666666668</v>
      </c>
      <c r="AD48" s="3">
        <f t="shared" si="267"/>
        <v>30333.333333333336</v>
      </c>
      <c r="AE48" s="3">
        <f t="shared" si="267"/>
        <v>32500</v>
      </c>
      <c r="AF48" s="3">
        <f t="shared" si="267"/>
        <v>34666.666666666672</v>
      </c>
      <c r="AG48" s="3">
        <f t="shared" si="267"/>
        <v>36833.333333333336</v>
      </c>
      <c r="AH48" s="3">
        <f t="shared" si="267"/>
        <v>39000</v>
      </c>
      <c r="AI48" s="3">
        <f t="shared" si="267"/>
        <v>39000</v>
      </c>
      <c r="AJ48" s="3">
        <f t="shared" si="267"/>
        <v>41166.666666666672</v>
      </c>
      <c r="AK48" s="3">
        <f t="shared" si="267"/>
        <v>43333.333333333336</v>
      </c>
      <c r="AL48" s="3">
        <f t="shared" si="267"/>
        <v>43333.333333333336</v>
      </c>
      <c r="AM48" s="3">
        <f t="shared" si="267"/>
        <v>45500</v>
      </c>
      <c r="AN48" s="14">
        <f>SUM(AB48:AM48)</f>
        <v>439833.33333333331</v>
      </c>
      <c r="AO48" s="3">
        <f t="shared" ref="AO48:AZ48" si="268">AO47*AO40</f>
        <v>47666.666666666672</v>
      </c>
      <c r="AP48" s="3">
        <f t="shared" si="268"/>
        <v>47666.666666666672</v>
      </c>
      <c r="AQ48" s="3">
        <f t="shared" si="268"/>
        <v>47666.666666666672</v>
      </c>
      <c r="AR48" s="3">
        <f t="shared" si="268"/>
        <v>47666.666666666672</v>
      </c>
      <c r="AS48" s="3">
        <f t="shared" si="268"/>
        <v>52000</v>
      </c>
      <c r="AT48" s="3">
        <f t="shared" si="268"/>
        <v>52000</v>
      </c>
      <c r="AU48" s="3">
        <f t="shared" si="268"/>
        <v>52000</v>
      </c>
      <c r="AV48" s="3">
        <f t="shared" si="268"/>
        <v>56333.333333333336</v>
      </c>
      <c r="AW48" s="3">
        <f t="shared" si="268"/>
        <v>56333.333333333336</v>
      </c>
      <c r="AX48" s="3">
        <f t="shared" si="268"/>
        <v>56333.333333333336</v>
      </c>
      <c r="AY48" s="3">
        <f t="shared" si="268"/>
        <v>56333.333333333336</v>
      </c>
      <c r="AZ48" s="3">
        <f t="shared" si="268"/>
        <v>60666.666666666672</v>
      </c>
      <c r="BA48" s="14">
        <f>SUM(AO48:AZ48)</f>
        <v>632666.66666666663</v>
      </c>
      <c r="BB48" s="3">
        <f t="shared" ref="BB48:BM48" si="269">BB47*BB40</f>
        <v>60666.666666666672</v>
      </c>
      <c r="BC48" s="3">
        <f t="shared" si="269"/>
        <v>60666.666666666672</v>
      </c>
      <c r="BD48" s="3">
        <f t="shared" si="269"/>
        <v>60666.666666666672</v>
      </c>
      <c r="BE48" s="3">
        <f t="shared" si="269"/>
        <v>60666.666666666672</v>
      </c>
      <c r="BF48" s="3">
        <f t="shared" si="269"/>
        <v>65000</v>
      </c>
      <c r="BG48" s="3">
        <f t="shared" si="269"/>
        <v>65000</v>
      </c>
      <c r="BH48" s="3">
        <f t="shared" si="269"/>
        <v>65000</v>
      </c>
      <c r="BI48" s="3">
        <f t="shared" si="269"/>
        <v>65000</v>
      </c>
      <c r="BJ48" s="3">
        <f t="shared" si="269"/>
        <v>69333.333333333343</v>
      </c>
      <c r="BK48" s="3">
        <f t="shared" si="269"/>
        <v>69333.333333333343</v>
      </c>
      <c r="BL48" s="3">
        <f t="shared" si="269"/>
        <v>69333.333333333343</v>
      </c>
      <c r="BM48" s="3">
        <f t="shared" si="269"/>
        <v>69333.333333333343</v>
      </c>
      <c r="BN48" s="14">
        <f>SUM(BB48:BM48)</f>
        <v>780000.00000000012</v>
      </c>
      <c r="BO48" s="3">
        <f t="shared" ref="BO48:BZ48" si="270">BO47*BO40</f>
        <v>73666.666666666672</v>
      </c>
      <c r="BP48" s="3">
        <f t="shared" si="270"/>
        <v>73666.666666666672</v>
      </c>
      <c r="BQ48" s="3">
        <f t="shared" si="270"/>
        <v>73666.666666666672</v>
      </c>
      <c r="BR48" s="3">
        <f t="shared" si="270"/>
        <v>73666.666666666672</v>
      </c>
      <c r="BS48" s="3">
        <f t="shared" si="270"/>
        <v>78000</v>
      </c>
      <c r="BT48" s="3">
        <f t="shared" si="270"/>
        <v>78000</v>
      </c>
      <c r="BU48" s="3">
        <f t="shared" si="270"/>
        <v>78000</v>
      </c>
      <c r="BV48" s="3">
        <f t="shared" si="270"/>
        <v>78000</v>
      </c>
      <c r="BW48" s="3">
        <f t="shared" si="270"/>
        <v>78000</v>
      </c>
      <c r="BX48" s="3">
        <f t="shared" si="270"/>
        <v>86666.666666666672</v>
      </c>
      <c r="BY48" s="3">
        <f t="shared" si="270"/>
        <v>86666.666666666672</v>
      </c>
      <c r="BZ48" s="3">
        <f t="shared" si="270"/>
        <v>86666.666666666672</v>
      </c>
      <c r="CA48" s="14">
        <f>SUM(BO48:BZ48)</f>
        <v>944666.66666666663</v>
      </c>
    </row>
    <row r="50" spans="1:78" x14ac:dyDescent="0.25">
      <c r="A50" t="s">
        <v>21</v>
      </c>
      <c r="H50">
        <v>1</v>
      </c>
      <c r="I50">
        <v>1</v>
      </c>
      <c r="J50">
        <v>2</v>
      </c>
      <c r="K50">
        <v>2</v>
      </c>
      <c r="L50">
        <v>2</v>
      </c>
      <c r="M50">
        <v>3</v>
      </c>
      <c r="O50">
        <v>3</v>
      </c>
      <c r="P50">
        <v>4</v>
      </c>
      <c r="Q50">
        <v>5</v>
      </c>
      <c r="R50">
        <v>6</v>
      </c>
      <c r="S50">
        <v>8</v>
      </c>
      <c r="T50">
        <v>8</v>
      </c>
      <c r="U50">
        <v>8</v>
      </c>
      <c r="V50">
        <v>8</v>
      </c>
      <c r="W50">
        <v>9</v>
      </c>
      <c r="X50">
        <v>9</v>
      </c>
      <c r="Y50">
        <v>9</v>
      </c>
      <c r="Z50">
        <v>9</v>
      </c>
      <c r="AB50">
        <v>13</v>
      </c>
      <c r="AC50">
        <v>13</v>
      </c>
      <c r="AD50">
        <v>13</v>
      </c>
      <c r="AE50">
        <v>14</v>
      </c>
      <c r="AF50">
        <v>14</v>
      </c>
      <c r="AG50">
        <v>14</v>
      </c>
      <c r="AH50">
        <v>15</v>
      </c>
      <c r="AI50">
        <v>15</v>
      </c>
      <c r="AJ50">
        <v>16</v>
      </c>
      <c r="AK50">
        <v>17</v>
      </c>
      <c r="AL50">
        <v>17</v>
      </c>
      <c r="AM50">
        <v>18</v>
      </c>
      <c r="AO50">
        <v>19</v>
      </c>
      <c r="AP50">
        <v>19</v>
      </c>
      <c r="AQ50">
        <v>19</v>
      </c>
      <c r="AR50">
        <v>19</v>
      </c>
      <c r="AS50">
        <v>19</v>
      </c>
      <c r="AT50">
        <v>19</v>
      </c>
      <c r="AU50">
        <v>19</v>
      </c>
      <c r="AV50">
        <v>20</v>
      </c>
      <c r="AW50">
        <v>20</v>
      </c>
      <c r="AX50">
        <v>20</v>
      </c>
      <c r="AY50">
        <v>20</v>
      </c>
      <c r="AZ50">
        <v>20</v>
      </c>
      <c r="BB50">
        <v>22</v>
      </c>
      <c r="BC50">
        <v>22</v>
      </c>
      <c r="BD50">
        <v>22</v>
      </c>
      <c r="BE50">
        <v>22</v>
      </c>
      <c r="BF50">
        <v>22</v>
      </c>
      <c r="BG50">
        <v>23</v>
      </c>
      <c r="BH50">
        <v>23</v>
      </c>
      <c r="BI50">
        <v>23</v>
      </c>
      <c r="BJ50">
        <v>23</v>
      </c>
      <c r="BK50">
        <v>25</v>
      </c>
      <c r="BL50">
        <v>25</v>
      </c>
      <c r="BM50">
        <v>25</v>
      </c>
      <c r="BO50">
        <v>28</v>
      </c>
      <c r="BP50">
        <v>28</v>
      </c>
      <c r="BQ50">
        <v>28</v>
      </c>
      <c r="BR50">
        <v>32</v>
      </c>
      <c r="BS50">
        <v>32</v>
      </c>
      <c r="BT50">
        <v>32</v>
      </c>
      <c r="BU50">
        <v>34</v>
      </c>
      <c r="BV50">
        <v>34</v>
      </c>
      <c r="BW50">
        <v>34</v>
      </c>
      <c r="BX50">
        <v>34</v>
      </c>
      <c r="BY50">
        <v>37</v>
      </c>
      <c r="BZ50">
        <v>37</v>
      </c>
    </row>
    <row r="51" spans="1:78" x14ac:dyDescent="0.25">
      <c r="A51" t="s">
        <v>52</v>
      </c>
      <c r="I51" s="6">
        <f>(I14/3)/I50</f>
        <v>0</v>
      </c>
      <c r="J51" s="6">
        <f>(J14/3)/J50</f>
        <v>0</v>
      </c>
      <c r="K51" s="6">
        <f>(K14/3)/K50</f>
        <v>0</v>
      </c>
      <c r="L51" s="6">
        <f>(L14/3)/L50</f>
        <v>0</v>
      </c>
      <c r="M51" s="6">
        <f>(M14/3)/M50</f>
        <v>0</v>
      </c>
      <c r="N51" s="6"/>
      <c r="O51" s="6">
        <f>(O14/3)/O50</f>
        <v>240.74074074074076</v>
      </c>
      <c r="P51" s="6">
        <f t="shared" ref="P51:Z51" si="271">(P14/3)/P50</f>
        <v>361.11111111111114</v>
      </c>
      <c r="Q51" s="6">
        <f t="shared" si="271"/>
        <v>433.33333333333331</v>
      </c>
      <c r="R51" s="6">
        <f t="shared" si="271"/>
        <v>481.48148148148152</v>
      </c>
      <c r="S51" s="6">
        <f t="shared" si="271"/>
        <v>451.38888888888891</v>
      </c>
      <c r="T51" s="6">
        <f t="shared" si="271"/>
        <v>541.66666666666663</v>
      </c>
      <c r="U51" s="6">
        <f t="shared" si="271"/>
        <v>541.66666666666663</v>
      </c>
      <c r="V51" s="6">
        <f t="shared" si="271"/>
        <v>541.66666666666663</v>
      </c>
      <c r="W51" s="6">
        <f t="shared" si="271"/>
        <v>561.72839506172841</v>
      </c>
      <c r="X51" s="6">
        <f t="shared" si="271"/>
        <v>561.72839506172841</v>
      </c>
      <c r="Y51" s="6">
        <f t="shared" si="271"/>
        <v>561.72839506172841</v>
      </c>
      <c r="Z51" s="6">
        <f t="shared" si="271"/>
        <v>641.9753086419754</v>
      </c>
      <c r="AA51" s="6"/>
      <c r="AB51" s="6">
        <f t="shared" ref="AB51:AM51" si="272">(AB14/3)/AB50</f>
        <v>444.44444444444446</v>
      </c>
      <c r="AC51" s="6">
        <f t="shared" si="272"/>
        <v>500</v>
      </c>
      <c r="AD51" s="6">
        <f t="shared" si="272"/>
        <v>555.55555555555554</v>
      </c>
      <c r="AE51" s="6">
        <f t="shared" si="272"/>
        <v>515.8730158730159</v>
      </c>
      <c r="AF51" s="6">
        <f t="shared" si="272"/>
        <v>567.46031746031747</v>
      </c>
      <c r="AG51" s="6">
        <f t="shared" si="272"/>
        <v>567.46031746031747</v>
      </c>
      <c r="AH51" s="6">
        <f t="shared" si="272"/>
        <v>577.77777777777771</v>
      </c>
      <c r="AI51" s="6">
        <f t="shared" si="272"/>
        <v>577.77777777777771</v>
      </c>
      <c r="AJ51" s="6">
        <f t="shared" si="272"/>
        <v>586.80555555555554</v>
      </c>
      <c r="AK51" s="6">
        <f t="shared" si="272"/>
        <v>594.77124183006538</v>
      </c>
      <c r="AL51" s="6">
        <f t="shared" si="272"/>
        <v>594.77124183006538</v>
      </c>
      <c r="AM51" s="6">
        <f t="shared" si="272"/>
        <v>561.72839506172841</v>
      </c>
      <c r="AO51" s="6">
        <f t="shared" ref="AO51:AZ51" si="273">(AO14/3)/AO50</f>
        <v>570.17543859649129</v>
      </c>
      <c r="AP51" s="6">
        <f t="shared" si="273"/>
        <v>570.17543859649129</v>
      </c>
      <c r="AQ51" s="6">
        <f t="shared" si="273"/>
        <v>570.17543859649129</v>
      </c>
      <c r="AR51" s="6">
        <f t="shared" si="273"/>
        <v>570.17543859649129</v>
      </c>
      <c r="AS51" s="6">
        <f t="shared" si="273"/>
        <v>570.17543859649129</v>
      </c>
      <c r="AT51" s="6">
        <f t="shared" si="273"/>
        <v>570.17543859649129</v>
      </c>
      <c r="AU51" s="6">
        <f t="shared" si="273"/>
        <v>570.17543859649129</v>
      </c>
      <c r="AV51" s="6">
        <f t="shared" si="273"/>
        <v>577.77777777777783</v>
      </c>
      <c r="AW51" s="6">
        <f t="shared" si="273"/>
        <v>577.77777777777783</v>
      </c>
      <c r="AX51" s="6">
        <f t="shared" si="273"/>
        <v>577.77777777777783</v>
      </c>
      <c r="AY51" s="6">
        <f t="shared" si="273"/>
        <v>577.77777777777783</v>
      </c>
      <c r="AZ51" s="6">
        <f t="shared" si="273"/>
        <v>577.77777777777783</v>
      </c>
      <c r="BB51" s="6">
        <f t="shared" ref="BB51:BM51" si="274">(BB14/3)/BB50</f>
        <v>590.90909090909088</v>
      </c>
      <c r="BC51" s="6">
        <f t="shared" si="274"/>
        <v>590.90909090909088</v>
      </c>
      <c r="BD51" s="6">
        <f t="shared" si="274"/>
        <v>590.90909090909088</v>
      </c>
      <c r="BE51" s="6">
        <f t="shared" si="274"/>
        <v>590.90909090909088</v>
      </c>
      <c r="BF51" s="6">
        <f t="shared" si="274"/>
        <v>590.90909090909088</v>
      </c>
      <c r="BG51" s="6">
        <f t="shared" si="274"/>
        <v>596.61835748792282</v>
      </c>
      <c r="BH51" s="6">
        <f t="shared" si="274"/>
        <v>596.61835748792282</v>
      </c>
      <c r="BI51" s="6">
        <f t="shared" si="274"/>
        <v>596.61835748792282</v>
      </c>
      <c r="BJ51" s="6">
        <f t="shared" si="274"/>
        <v>596.61835748792282</v>
      </c>
      <c r="BK51" s="6">
        <f t="shared" si="274"/>
        <v>577.77777777777783</v>
      </c>
      <c r="BL51" s="6">
        <f t="shared" si="274"/>
        <v>577.77777777777783</v>
      </c>
      <c r="BM51" s="6">
        <f t="shared" si="274"/>
        <v>577.77777777777783</v>
      </c>
      <c r="BO51" s="6">
        <f t="shared" ref="BO51:BZ51" si="275">(BO14/3)/BO50</f>
        <v>580.35714285714289</v>
      </c>
      <c r="BP51" s="6">
        <f t="shared" si="275"/>
        <v>580.35714285714289</v>
      </c>
      <c r="BQ51" s="6">
        <f t="shared" si="275"/>
        <v>580.35714285714289</v>
      </c>
      <c r="BR51" s="6">
        <f t="shared" si="275"/>
        <v>507.8125</v>
      </c>
      <c r="BS51" s="6">
        <f t="shared" si="275"/>
        <v>507.8125</v>
      </c>
      <c r="BT51" s="6">
        <f t="shared" si="275"/>
        <v>564.2361111111112</v>
      </c>
      <c r="BU51" s="6">
        <f t="shared" si="275"/>
        <v>531.04575163398704</v>
      </c>
      <c r="BV51" s="6">
        <f t="shared" si="275"/>
        <v>531.04575163398704</v>
      </c>
      <c r="BW51" s="6">
        <f t="shared" si="275"/>
        <v>584.15032679738567</v>
      </c>
      <c r="BX51" s="6">
        <f t="shared" si="275"/>
        <v>584.15032679738567</v>
      </c>
      <c r="BY51" s="6">
        <f t="shared" si="275"/>
        <v>536.78678678678682</v>
      </c>
      <c r="BZ51" s="6">
        <f t="shared" si="275"/>
        <v>536.78678678678682</v>
      </c>
    </row>
    <row r="52" spans="1:78" x14ac:dyDescent="0.25">
      <c r="A52" t="s">
        <v>65</v>
      </c>
      <c r="J52" s="6">
        <f>(J25/6)/J50</f>
        <v>0</v>
      </c>
      <c r="K52" s="6">
        <f>(K25/6)/K50</f>
        <v>0</v>
      </c>
      <c r="L52" s="6">
        <f>(L25/6)/L50</f>
        <v>0</v>
      </c>
      <c r="M52" s="6">
        <f>(M25/6)/M50</f>
        <v>0</v>
      </c>
      <c r="O52" s="6">
        <f>(O25/6)/O50</f>
        <v>0</v>
      </c>
      <c r="P52" s="6">
        <f t="shared" ref="P52:Z52" si="276">(P25/6)/P50</f>
        <v>0</v>
      </c>
      <c r="Q52" s="6">
        <f t="shared" si="276"/>
        <v>0</v>
      </c>
      <c r="R52" s="6">
        <f t="shared" si="276"/>
        <v>0</v>
      </c>
      <c r="S52" s="6">
        <f t="shared" si="276"/>
        <v>0</v>
      </c>
      <c r="T52" s="6">
        <f t="shared" si="276"/>
        <v>0</v>
      </c>
      <c r="U52" s="6">
        <f t="shared" si="276"/>
        <v>0</v>
      </c>
      <c r="V52" s="6">
        <f t="shared" si="276"/>
        <v>0</v>
      </c>
      <c r="W52" s="6">
        <f t="shared" si="276"/>
        <v>160.49382716049385</v>
      </c>
      <c r="X52" s="6">
        <f t="shared" si="276"/>
        <v>200.61728395061729</v>
      </c>
      <c r="Y52" s="6">
        <f t="shared" si="276"/>
        <v>240.74074074074073</v>
      </c>
      <c r="Z52" s="6">
        <f t="shared" si="276"/>
        <v>280.8641975308642</v>
      </c>
      <c r="AB52" s="6">
        <f t="shared" ref="AB52:AM52" si="277">(AB25/6)/AB50</f>
        <v>222.22222222222223</v>
      </c>
      <c r="AC52" s="6">
        <f t="shared" si="277"/>
        <v>250</v>
      </c>
      <c r="AD52" s="6">
        <f t="shared" si="277"/>
        <v>277.77777777777777</v>
      </c>
      <c r="AE52" s="6">
        <f t="shared" si="277"/>
        <v>257.93650793650795</v>
      </c>
      <c r="AF52" s="6">
        <f t="shared" si="277"/>
        <v>257.93650793650795</v>
      </c>
      <c r="AG52" s="6">
        <f t="shared" si="277"/>
        <v>283.73015873015873</v>
      </c>
      <c r="AH52" s="6">
        <f t="shared" si="277"/>
        <v>264.81481481481484</v>
      </c>
      <c r="AI52" s="6">
        <f t="shared" si="277"/>
        <v>288.88888888888886</v>
      </c>
      <c r="AJ52" s="6">
        <f t="shared" si="277"/>
        <v>270.83333333333331</v>
      </c>
      <c r="AK52" s="6">
        <f t="shared" si="277"/>
        <v>276.14379084967322</v>
      </c>
      <c r="AL52" s="6">
        <f t="shared" si="277"/>
        <v>276.14379084967322</v>
      </c>
      <c r="AM52" s="6">
        <f t="shared" si="277"/>
        <v>280.8641975308642</v>
      </c>
      <c r="AO52" s="6">
        <f t="shared" ref="AO52:AZ52" si="278">(AO25/6)/AO50</f>
        <v>285.08771929824564</v>
      </c>
      <c r="AP52" s="6">
        <f t="shared" si="278"/>
        <v>304.09356725146199</v>
      </c>
      <c r="AQ52" s="6">
        <f t="shared" si="278"/>
        <v>323.09941520467839</v>
      </c>
      <c r="AR52" s="6">
        <f t="shared" si="278"/>
        <v>342.10526315789474</v>
      </c>
      <c r="AS52" s="6">
        <f t="shared" si="278"/>
        <v>361.11111111111114</v>
      </c>
      <c r="AT52" s="6">
        <f t="shared" si="278"/>
        <v>380.11695906432749</v>
      </c>
      <c r="AU52" s="6">
        <f t="shared" si="278"/>
        <v>418.12865497076029</v>
      </c>
      <c r="AV52" s="6">
        <f t="shared" si="278"/>
        <v>433.33333333333331</v>
      </c>
      <c r="AW52" s="6">
        <f t="shared" si="278"/>
        <v>469.44444444444446</v>
      </c>
      <c r="AX52" s="6">
        <f t="shared" si="278"/>
        <v>496.52777777777783</v>
      </c>
      <c r="AY52" s="6">
        <f t="shared" si="278"/>
        <v>541.66666666666674</v>
      </c>
      <c r="AZ52" s="6">
        <f t="shared" si="278"/>
        <v>586.80555555555554</v>
      </c>
      <c r="BB52" s="6">
        <f t="shared" ref="BB52:BM52" si="279">(BB25/6)/BB50</f>
        <v>574.49494949494954</v>
      </c>
      <c r="BC52" s="6">
        <f t="shared" si="279"/>
        <v>615.530303030303</v>
      </c>
      <c r="BD52" s="6">
        <f t="shared" si="279"/>
        <v>656.56565656565658</v>
      </c>
      <c r="BE52" s="6">
        <f t="shared" si="279"/>
        <v>697.60101010101016</v>
      </c>
      <c r="BF52" s="6">
        <f t="shared" si="279"/>
        <v>738.63636363636363</v>
      </c>
      <c r="BG52" s="6">
        <f t="shared" si="279"/>
        <v>785.02415458937207</v>
      </c>
      <c r="BH52" s="6">
        <f t="shared" si="279"/>
        <v>863.52657004830928</v>
      </c>
      <c r="BI52" s="6">
        <f t="shared" si="279"/>
        <v>942.02898550724638</v>
      </c>
      <c r="BJ52" s="6">
        <f t="shared" si="279"/>
        <v>1020.5314009661836</v>
      </c>
      <c r="BK52" s="6">
        <f t="shared" si="279"/>
        <v>1011.1111111111112</v>
      </c>
      <c r="BL52" s="6">
        <f t="shared" si="279"/>
        <v>1083.3333333333333</v>
      </c>
      <c r="BM52" s="6">
        <f t="shared" si="279"/>
        <v>1083.3333333333333</v>
      </c>
      <c r="BO52" s="6">
        <f t="shared" ref="BO52:BZ52" si="280">(BO25/6)/BO50</f>
        <v>1031.7460317460318</v>
      </c>
      <c r="BP52" s="6">
        <f t="shared" si="280"/>
        <v>1063.9880952380952</v>
      </c>
      <c r="BQ52" s="6">
        <f t="shared" si="280"/>
        <v>1063.9880952380952</v>
      </c>
      <c r="BR52" s="6">
        <f t="shared" si="280"/>
        <v>959.20138888888903</v>
      </c>
      <c r="BS52" s="6">
        <f t="shared" si="280"/>
        <v>959.20138888888903</v>
      </c>
      <c r="BT52" s="6">
        <f t="shared" si="280"/>
        <v>987.41319444444446</v>
      </c>
      <c r="BU52" s="6">
        <f t="shared" si="280"/>
        <v>929.33006535947709</v>
      </c>
      <c r="BV52" s="6">
        <f t="shared" si="280"/>
        <v>955.88235294117646</v>
      </c>
      <c r="BW52" s="6">
        <f t="shared" si="280"/>
        <v>982.43464052287595</v>
      </c>
      <c r="BX52" s="6">
        <f t="shared" si="280"/>
        <v>982.43464052287595</v>
      </c>
      <c r="BY52" s="6">
        <f t="shared" si="280"/>
        <v>927.1771771771771</v>
      </c>
      <c r="BZ52" s="6">
        <f t="shared" si="280"/>
        <v>927.1771771771771</v>
      </c>
    </row>
    <row r="53" spans="1:78" x14ac:dyDescent="0.25">
      <c r="A53" t="s">
        <v>66</v>
      </c>
      <c r="J53" s="6"/>
      <c r="K53" s="6"/>
      <c r="L53" s="6"/>
      <c r="M53" s="6"/>
      <c r="O53" s="6">
        <f>(O36/4)/O50</f>
        <v>0</v>
      </c>
      <c r="P53" s="6">
        <f t="shared" ref="P53:BZ53" si="281">(P36/4)/P50</f>
        <v>0</v>
      </c>
      <c r="Q53" s="6">
        <f t="shared" si="281"/>
        <v>0</v>
      </c>
      <c r="R53" s="6">
        <f t="shared" si="281"/>
        <v>0</v>
      </c>
      <c r="S53" s="6">
        <f t="shared" si="281"/>
        <v>0</v>
      </c>
      <c r="T53" s="6">
        <f t="shared" si="281"/>
        <v>0</v>
      </c>
      <c r="U53" s="6">
        <f t="shared" si="281"/>
        <v>0</v>
      </c>
      <c r="V53" s="6">
        <f t="shared" si="281"/>
        <v>0</v>
      </c>
      <c r="W53" s="6">
        <f t="shared" si="281"/>
        <v>0</v>
      </c>
      <c r="X53" s="6">
        <f t="shared" si="281"/>
        <v>0</v>
      </c>
      <c r="Y53" s="6">
        <f t="shared" si="281"/>
        <v>0</v>
      </c>
      <c r="Z53" s="6">
        <f t="shared" si="281"/>
        <v>0</v>
      </c>
      <c r="AA53" s="6"/>
      <c r="AB53" s="6">
        <f t="shared" si="281"/>
        <v>33.333333333333336</v>
      </c>
      <c r="AC53" s="6">
        <f t="shared" si="281"/>
        <v>66.666666666666671</v>
      </c>
      <c r="AD53" s="6">
        <f t="shared" si="281"/>
        <v>66.666666666666671</v>
      </c>
      <c r="AE53" s="6">
        <f t="shared" si="281"/>
        <v>92.857142857142861</v>
      </c>
      <c r="AF53" s="6">
        <f t="shared" si="281"/>
        <v>123.80952380952382</v>
      </c>
      <c r="AG53" s="6">
        <f t="shared" si="281"/>
        <v>123.80952380952382</v>
      </c>
      <c r="AH53" s="6">
        <f t="shared" si="281"/>
        <v>115.55555555555557</v>
      </c>
      <c r="AI53" s="6">
        <f t="shared" si="281"/>
        <v>115.55555555555557</v>
      </c>
      <c r="AJ53" s="6">
        <f t="shared" si="281"/>
        <v>108.33333333333334</v>
      </c>
      <c r="AK53" s="6">
        <f t="shared" si="281"/>
        <v>127.45098039215688</v>
      </c>
      <c r="AL53" s="6">
        <f t="shared" si="281"/>
        <v>127.45098039215688</v>
      </c>
      <c r="AM53" s="6">
        <f t="shared" si="281"/>
        <v>120.37037037037038</v>
      </c>
      <c r="AN53" s="6"/>
      <c r="AO53" s="6">
        <f t="shared" si="281"/>
        <v>136.84210526315789</v>
      </c>
      <c r="AP53" s="6">
        <f t="shared" si="281"/>
        <v>136.84210526315789</v>
      </c>
      <c r="AQ53" s="6">
        <f t="shared" si="281"/>
        <v>136.84210526315789</v>
      </c>
      <c r="AR53" s="6">
        <f t="shared" si="281"/>
        <v>136.84210526315789</v>
      </c>
      <c r="AS53" s="6">
        <f t="shared" si="281"/>
        <v>159.64912280701756</v>
      </c>
      <c r="AT53" s="6">
        <f t="shared" si="281"/>
        <v>159.64912280701756</v>
      </c>
      <c r="AU53" s="6">
        <f t="shared" si="281"/>
        <v>159.64912280701756</v>
      </c>
      <c r="AV53" s="6">
        <f t="shared" si="281"/>
        <v>151.66666666666669</v>
      </c>
      <c r="AW53" s="6">
        <f t="shared" si="281"/>
        <v>151.66666666666669</v>
      </c>
      <c r="AX53" s="6">
        <f t="shared" si="281"/>
        <v>170.625</v>
      </c>
      <c r="AY53" s="6">
        <f t="shared" si="281"/>
        <v>170.625</v>
      </c>
      <c r="AZ53" s="6">
        <f t="shared" si="281"/>
        <v>170.625</v>
      </c>
      <c r="BA53" s="6"/>
      <c r="BB53" s="6">
        <f t="shared" si="281"/>
        <v>155.11363636363637</v>
      </c>
      <c r="BC53" s="6">
        <f t="shared" si="281"/>
        <v>177.27272727272728</v>
      </c>
      <c r="BD53" s="6">
        <f t="shared" si="281"/>
        <v>177.27272727272728</v>
      </c>
      <c r="BE53" s="6">
        <f t="shared" si="281"/>
        <v>177.27272727272728</v>
      </c>
      <c r="BF53" s="6">
        <f t="shared" si="281"/>
        <v>177.27272727272728</v>
      </c>
      <c r="BG53" s="6">
        <f t="shared" si="281"/>
        <v>188.40579710144931</v>
      </c>
      <c r="BH53" s="6">
        <f t="shared" si="281"/>
        <v>188.40579710144931</v>
      </c>
      <c r="BI53" s="6">
        <f t="shared" si="281"/>
        <v>188.40579710144931</v>
      </c>
      <c r="BJ53" s="6">
        <f t="shared" si="281"/>
        <v>207.24637681159422</v>
      </c>
      <c r="BK53" s="6">
        <f t="shared" si="281"/>
        <v>190.66666666666669</v>
      </c>
      <c r="BL53" s="6">
        <f t="shared" si="281"/>
        <v>190.66666666666669</v>
      </c>
      <c r="BM53" s="6">
        <f t="shared" si="281"/>
        <v>190.66666666666669</v>
      </c>
      <c r="BN53" s="6"/>
      <c r="BO53" s="6">
        <f t="shared" si="281"/>
        <v>185.71428571428572</v>
      </c>
      <c r="BP53" s="6">
        <f t="shared" si="281"/>
        <v>185.71428571428572</v>
      </c>
      <c r="BQ53" s="6">
        <f t="shared" si="281"/>
        <v>185.71428571428572</v>
      </c>
      <c r="BR53" s="6">
        <f t="shared" si="281"/>
        <v>162.5</v>
      </c>
      <c r="BS53" s="6">
        <f t="shared" si="281"/>
        <v>176.04166666666669</v>
      </c>
      <c r="BT53" s="6">
        <f t="shared" si="281"/>
        <v>176.04166666666669</v>
      </c>
      <c r="BU53" s="6">
        <f t="shared" si="281"/>
        <v>165.68627450980395</v>
      </c>
      <c r="BV53" s="6">
        <f t="shared" si="281"/>
        <v>178.43137254901961</v>
      </c>
      <c r="BW53" s="6">
        <f t="shared" si="281"/>
        <v>178.43137254901961</v>
      </c>
      <c r="BX53" s="6">
        <f t="shared" si="281"/>
        <v>178.43137254901961</v>
      </c>
      <c r="BY53" s="6">
        <f t="shared" si="281"/>
        <v>175.67567567567568</v>
      </c>
      <c r="BZ53" s="6">
        <f t="shared" si="281"/>
        <v>175.67567567567568</v>
      </c>
    </row>
    <row r="54" spans="1:78" x14ac:dyDescent="0.25">
      <c r="A54" t="s">
        <v>67</v>
      </c>
      <c r="J54" s="6"/>
      <c r="K54" s="6"/>
      <c r="L54" s="6"/>
      <c r="M54" s="6"/>
      <c r="O54" s="6">
        <f>(O47/1)/O50</f>
        <v>0</v>
      </c>
      <c r="P54" s="6">
        <f t="shared" ref="P54:BZ54" si="282">(P47/1)/P50</f>
        <v>0</v>
      </c>
      <c r="Q54" s="6">
        <f t="shared" si="282"/>
        <v>0</v>
      </c>
      <c r="R54" s="6">
        <f t="shared" si="282"/>
        <v>0</v>
      </c>
      <c r="S54" s="6">
        <f t="shared" si="282"/>
        <v>0</v>
      </c>
      <c r="T54" s="6">
        <f t="shared" si="282"/>
        <v>0</v>
      </c>
      <c r="U54" s="6">
        <f t="shared" si="282"/>
        <v>0</v>
      </c>
      <c r="V54" s="6">
        <f t="shared" si="282"/>
        <v>0</v>
      </c>
      <c r="W54" s="6">
        <f t="shared" si="282"/>
        <v>0</v>
      </c>
      <c r="X54" s="6">
        <f t="shared" si="282"/>
        <v>0</v>
      </c>
      <c r="Y54" s="6">
        <f t="shared" si="282"/>
        <v>0</v>
      </c>
      <c r="Z54" s="6">
        <f t="shared" si="282"/>
        <v>0</v>
      </c>
      <c r="AA54" s="6"/>
      <c r="AB54" s="6">
        <f t="shared" si="282"/>
        <v>500</v>
      </c>
      <c r="AC54" s="6">
        <f t="shared" si="282"/>
        <v>541.66666666666674</v>
      </c>
      <c r="AD54" s="6">
        <f t="shared" si="282"/>
        <v>583.33333333333337</v>
      </c>
      <c r="AE54" s="6">
        <f t="shared" si="282"/>
        <v>580.35714285714289</v>
      </c>
      <c r="AF54" s="6">
        <f t="shared" si="282"/>
        <v>619.04761904761915</v>
      </c>
      <c r="AG54" s="6">
        <f t="shared" si="282"/>
        <v>657.7380952380953</v>
      </c>
      <c r="AH54" s="6">
        <f t="shared" si="282"/>
        <v>650</v>
      </c>
      <c r="AI54" s="6">
        <f t="shared" si="282"/>
        <v>650</v>
      </c>
      <c r="AJ54" s="6">
        <f t="shared" si="282"/>
        <v>643.22916666666674</v>
      </c>
      <c r="AK54" s="6">
        <f t="shared" si="282"/>
        <v>637.25490196078431</v>
      </c>
      <c r="AL54" s="6">
        <f t="shared" si="282"/>
        <v>637.25490196078431</v>
      </c>
      <c r="AM54" s="6">
        <f t="shared" si="282"/>
        <v>631.94444444444446</v>
      </c>
      <c r="AN54" s="6"/>
      <c r="AO54" s="6">
        <f t="shared" si="282"/>
        <v>627.19298245614038</v>
      </c>
      <c r="AP54" s="6">
        <f t="shared" si="282"/>
        <v>627.19298245614038</v>
      </c>
      <c r="AQ54" s="6">
        <f t="shared" si="282"/>
        <v>627.19298245614038</v>
      </c>
      <c r="AR54" s="6">
        <f t="shared" si="282"/>
        <v>627.19298245614038</v>
      </c>
      <c r="AS54" s="6">
        <f t="shared" si="282"/>
        <v>684.21052631578948</v>
      </c>
      <c r="AT54" s="6">
        <f t="shared" si="282"/>
        <v>684.21052631578948</v>
      </c>
      <c r="AU54" s="6">
        <f t="shared" si="282"/>
        <v>684.21052631578948</v>
      </c>
      <c r="AV54" s="6">
        <f t="shared" si="282"/>
        <v>704.16666666666674</v>
      </c>
      <c r="AW54" s="6">
        <f t="shared" si="282"/>
        <v>704.16666666666674</v>
      </c>
      <c r="AX54" s="6">
        <f t="shared" si="282"/>
        <v>704.16666666666674</v>
      </c>
      <c r="AY54" s="6">
        <f t="shared" si="282"/>
        <v>704.16666666666674</v>
      </c>
      <c r="AZ54" s="6">
        <f t="shared" si="282"/>
        <v>758.33333333333337</v>
      </c>
      <c r="BA54" s="6"/>
      <c r="BB54" s="6">
        <f t="shared" si="282"/>
        <v>689.39393939393949</v>
      </c>
      <c r="BC54" s="6">
        <f t="shared" si="282"/>
        <v>689.39393939393949</v>
      </c>
      <c r="BD54" s="6">
        <f t="shared" si="282"/>
        <v>689.39393939393949</v>
      </c>
      <c r="BE54" s="6">
        <f t="shared" si="282"/>
        <v>689.39393939393949</v>
      </c>
      <c r="BF54" s="6">
        <f t="shared" si="282"/>
        <v>738.63636363636363</v>
      </c>
      <c r="BG54" s="6">
        <f t="shared" si="282"/>
        <v>706.52173913043475</v>
      </c>
      <c r="BH54" s="6">
        <f t="shared" si="282"/>
        <v>706.52173913043475</v>
      </c>
      <c r="BI54" s="6">
        <f t="shared" si="282"/>
        <v>706.52173913043475</v>
      </c>
      <c r="BJ54" s="6">
        <f t="shared" si="282"/>
        <v>753.62318840579724</v>
      </c>
      <c r="BK54" s="6">
        <f t="shared" si="282"/>
        <v>693.33333333333348</v>
      </c>
      <c r="BL54" s="6">
        <f t="shared" si="282"/>
        <v>693.33333333333348</v>
      </c>
      <c r="BM54" s="6">
        <f t="shared" si="282"/>
        <v>693.33333333333348</v>
      </c>
      <c r="BN54" s="6"/>
      <c r="BO54" s="6">
        <f t="shared" si="282"/>
        <v>657.7380952380953</v>
      </c>
      <c r="BP54" s="6">
        <f t="shared" si="282"/>
        <v>657.7380952380953</v>
      </c>
      <c r="BQ54" s="6">
        <f t="shared" si="282"/>
        <v>657.7380952380953</v>
      </c>
      <c r="BR54" s="6">
        <f t="shared" si="282"/>
        <v>575.52083333333337</v>
      </c>
      <c r="BS54" s="6">
        <f t="shared" si="282"/>
        <v>609.375</v>
      </c>
      <c r="BT54" s="6">
        <f t="shared" si="282"/>
        <v>609.375</v>
      </c>
      <c r="BU54" s="6">
        <f t="shared" si="282"/>
        <v>573.52941176470586</v>
      </c>
      <c r="BV54" s="6">
        <f t="shared" si="282"/>
        <v>573.52941176470586</v>
      </c>
      <c r="BW54" s="6">
        <f t="shared" si="282"/>
        <v>573.52941176470586</v>
      </c>
      <c r="BX54" s="6">
        <f t="shared" si="282"/>
        <v>637.25490196078431</v>
      </c>
      <c r="BY54" s="6">
        <f t="shared" si="282"/>
        <v>585.58558558558559</v>
      </c>
      <c r="BZ54" s="6">
        <f t="shared" si="282"/>
        <v>585.58558558558559</v>
      </c>
    </row>
    <row r="56" spans="1:78" x14ac:dyDescent="0.25">
      <c r="A56" t="s">
        <v>58</v>
      </c>
    </row>
    <row r="57" spans="1:78" x14ac:dyDescent="0.25">
      <c r="A57" t="s">
        <v>247</v>
      </c>
    </row>
    <row r="58" spans="1:78" x14ac:dyDescent="0.25">
      <c r="A58" t="s">
        <v>56</v>
      </c>
      <c r="T58" t="s">
        <v>75</v>
      </c>
      <c r="U58" s="14">
        <f>N3</f>
        <v>0</v>
      </c>
      <c r="V58" s="14">
        <f>AA3</f>
        <v>949000</v>
      </c>
      <c r="W58" s="14">
        <f>AN3</f>
        <v>3340566.666666667</v>
      </c>
      <c r="X58" s="14">
        <f>BA3</f>
        <v>5238620.833333333</v>
      </c>
      <c r="Y58" s="14">
        <f>BN3</f>
        <v>8607029.166666666</v>
      </c>
      <c r="Z58" s="14">
        <f>CA3</f>
        <v>12565366.666666664</v>
      </c>
    </row>
    <row r="59" spans="1:78" x14ac:dyDescent="0.25">
      <c r="A59" t="s">
        <v>248</v>
      </c>
    </row>
    <row r="60" spans="1:78" x14ac:dyDescent="0.25">
      <c r="A60" t="s">
        <v>249</v>
      </c>
      <c r="U60">
        <v>21</v>
      </c>
      <c r="V60">
        <v>22</v>
      </c>
      <c r="W60">
        <v>23</v>
      </c>
      <c r="X60">
        <v>24</v>
      </c>
      <c r="Y60">
        <v>25</v>
      </c>
      <c r="Z60">
        <v>26</v>
      </c>
    </row>
    <row r="61" spans="1:78" x14ac:dyDescent="0.25">
      <c r="A61" t="s">
        <v>63</v>
      </c>
      <c r="T61" t="s">
        <v>13</v>
      </c>
      <c r="U61" s="14">
        <f>N4</f>
        <v>0</v>
      </c>
      <c r="V61" s="14">
        <f>AA15</f>
        <v>806000</v>
      </c>
      <c r="W61" s="14">
        <f>AN15</f>
        <v>1794000</v>
      </c>
      <c r="X61" s="14">
        <f>BA15</f>
        <v>2405000</v>
      </c>
      <c r="Y61" s="14">
        <f>BN15</f>
        <v>2938000</v>
      </c>
      <c r="Z61" s="14">
        <f>CA15</f>
        <v>3867500</v>
      </c>
    </row>
    <row r="62" spans="1:78" x14ac:dyDescent="0.25">
      <c r="A62" t="s">
        <v>24</v>
      </c>
      <c r="T62" t="s">
        <v>78</v>
      </c>
      <c r="U62" s="14">
        <f t="shared" ref="U62:U64" si="283">N6</f>
        <v>0</v>
      </c>
      <c r="V62" s="14">
        <f>AA26</f>
        <v>143000</v>
      </c>
      <c r="W62" s="14">
        <f>AN26</f>
        <v>864500</v>
      </c>
      <c r="X62" s="14">
        <f>BA26</f>
        <v>1735500</v>
      </c>
      <c r="Y62" s="14">
        <f>BN26</f>
        <v>4225000</v>
      </c>
      <c r="Z62" s="14">
        <f>CA26</f>
        <v>6857500</v>
      </c>
    </row>
    <row r="63" spans="1:78" x14ac:dyDescent="0.25">
      <c r="A63" t="s">
        <v>26</v>
      </c>
      <c r="T63" t="s">
        <v>254</v>
      </c>
      <c r="U63" s="14">
        <f t="shared" si="283"/>
        <v>0</v>
      </c>
      <c r="V63" s="14">
        <f>AA37</f>
        <v>0</v>
      </c>
      <c r="W63" s="14">
        <f>AN37</f>
        <v>242233.33333333343</v>
      </c>
      <c r="X63" s="14">
        <f>BA37</f>
        <v>465454.16666666669</v>
      </c>
      <c r="Y63" s="14">
        <f>BN37</f>
        <v>664029.16666666674</v>
      </c>
      <c r="Z63" s="14">
        <f>CA37</f>
        <v>895700</v>
      </c>
    </row>
    <row r="64" spans="1:78" x14ac:dyDescent="0.25">
      <c r="A64" t="s">
        <v>25</v>
      </c>
      <c r="T64" t="s">
        <v>74</v>
      </c>
      <c r="U64" s="14">
        <f t="shared" si="283"/>
        <v>0</v>
      </c>
      <c r="V64" s="14">
        <f>AA48</f>
        <v>0</v>
      </c>
      <c r="W64" s="14">
        <f>AN48</f>
        <v>439833.33333333331</v>
      </c>
      <c r="X64" s="14">
        <f>BA48</f>
        <v>632666.66666666663</v>
      </c>
      <c r="Y64" s="14">
        <f>BN48</f>
        <v>780000.00000000012</v>
      </c>
      <c r="Z64" s="14">
        <f>CA48</f>
        <v>944666.66666666663</v>
      </c>
    </row>
    <row r="65" spans="1:1" x14ac:dyDescent="0.25">
      <c r="A65" t="s">
        <v>57</v>
      </c>
    </row>
    <row r="67" spans="1:1" x14ac:dyDescent="0.25">
      <c r="A67" t="s">
        <v>31</v>
      </c>
    </row>
    <row r="68" spans="1:1" x14ac:dyDescent="0.25">
      <c r="A68" t="s">
        <v>32</v>
      </c>
    </row>
    <row r="69" spans="1:1" x14ac:dyDescent="0.25">
      <c r="A69" t="s">
        <v>42</v>
      </c>
    </row>
    <row r="70" spans="1:1" x14ac:dyDescent="0.25">
      <c r="A70" t="s">
        <v>43</v>
      </c>
    </row>
    <row r="71" spans="1:1" x14ac:dyDescent="0.25">
      <c r="A71" t="s">
        <v>44</v>
      </c>
    </row>
    <row r="72" spans="1:1" x14ac:dyDescent="0.25">
      <c r="A72" t="s">
        <v>59</v>
      </c>
    </row>
    <row r="73" spans="1:1" x14ac:dyDescent="0.25">
      <c r="A73" t="s">
        <v>60</v>
      </c>
    </row>
    <row r="74" spans="1:1" x14ac:dyDescent="0.25">
      <c r="A74" t="s">
        <v>54</v>
      </c>
    </row>
    <row r="75" spans="1:1" x14ac:dyDescent="0.25">
      <c r="A75" t="s">
        <v>55</v>
      </c>
    </row>
    <row r="76" spans="1:1" x14ac:dyDescent="0.25">
      <c r="A76" t="s">
        <v>61</v>
      </c>
    </row>
    <row r="77" spans="1:1" x14ac:dyDescent="0.25">
      <c r="A77" t="s">
        <v>62</v>
      </c>
    </row>
  </sheetData>
  <pageMargins left="0.7" right="0.7" top="0.75" bottom="0.75" header="0.3" footer="0.3"/>
  <ignoredErrors>
    <ignoredError sqref="AA3:AA4 AN3:AN4 AN14:AN15 AN25:AN26 AN36:AN37 AN47:AN48 AA25:AA26 AA47:AA48 BN14:BN15 BN25:BN26 BN36:BN37 BN47:BN48 AA14:AA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56DBA-9B7A-4B1A-8BA0-64684AED4F41}">
  <dimension ref="A1:CA78"/>
  <sheetViews>
    <sheetView zoomScaleNormal="100" workbookViewId="0">
      <pane xSplit="1" topLeftCell="L1" activePane="topRight" state="frozen"/>
      <selection pane="topRight" activeCell="BO25" sqref="BO25"/>
    </sheetView>
  </sheetViews>
  <sheetFormatPr defaultRowHeight="15" x14ac:dyDescent="0.25"/>
  <cols>
    <col min="1" max="1" width="26.5703125" customWidth="1"/>
    <col min="2" max="2" width="6.5703125" bestFit="1" customWidth="1"/>
    <col min="3" max="3" width="7" bestFit="1" customWidth="1"/>
    <col min="4" max="4" width="7.5703125" bestFit="1" customWidth="1"/>
    <col min="5" max="5" width="6.85546875" bestFit="1" customWidth="1"/>
    <col min="6" max="6" width="7.85546875" bestFit="1" customWidth="1"/>
    <col min="7" max="7" width="6.7109375" bestFit="1" customWidth="1"/>
    <col min="8" max="8" width="6.140625" bestFit="1" customWidth="1"/>
    <col min="9" max="9" width="7.140625" bestFit="1" customWidth="1"/>
    <col min="10" max="10" width="7" bestFit="1" customWidth="1"/>
    <col min="11" max="11" width="6.7109375" bestFit="1" customWidth="1"/>
    <col min="12" max="12" width="7.28515625" bestFit="1" customWidth="1"/>
    <col min="13" max="13" width="7" bestFit="1" customWidth="1"/>
    <col min="14" max="14" width="6.5703125" bestFit="1" customWidth="1"/>
    <col min="15" max="15" width="11.140625" bestFit="1" customWidth="1"/>
    <col min="16" max="16" width="10" bestFit="1" customWidth="1"/>
    <col min="17" max="21" width="10.7109375" bestFit="1" customWidth="1"/>
    <col min="22" max="23" width="12.28515625" bestFit="1" customWidth="1"/>
    <col min="24" max="26" width="13.42578125" bestFit="1" customWidth="1"/>
    <col min="27" max="27" width="12.28515625" bestFit="1" customWidth="1"/>
    <col min="28" max="37" width="11.5703125" bestFit="1" customWidth="1"/>
    <col min="38" max="52" width="12.28515625" bestFit="1" customWidth="1"/>
    <col min="53" max="53" width="13.42578125" bestFit="1" customWidth="1"/>
    <col min="54" max="65" width="12.28515625" bestFit="1" customWidth="1"/>
    <col min="66" max="66" width="13.42578125" bestFit="1" customWidth="1"/>
    <col min="67" max="78" width="12.28515625" bestFit="1" customWidth="1"/>
    <col min="79" max="79" width="13.42578125" bestFit="1" customWidth="1"/>
  </cols>
  <sheetData>
    <row r="1" spans="1:79" x14ac:dyDescent="0.25">
      <c r="B1" s="30">
        <v>44197</v>
      </c>
      <c r="C1" s="30">
        <v>44228</v>
      </c>
      <c r="D1" s="30">
        <v>44256</v>
      </c>
      <c r="E1" s="30">
        <v>44287</v>
      </c>
      <c r="F1" s="30">
        <v>44317</v>
      </c>
      <c r="G1" s="30">
        <v>44348</v>
      </c>
      <c r="H1" s="30">
        <v>44378</v>
      </c>
      <c r="I1" s="30">
        <v>44409</v>
      </c>
      <c r="J1" s="30">
        <v>44440</v>
      </c>
      <c r="K1" s="30">
        <v>44470</v>
      </c>
      <c r="L1" s="30">
        <v>44501</v>
      </c>
      <c r="M1" s="30">
        <v>44531</v>
      </c>
      <c r="N1" t="s">
        <v>12</v>
      </c>
      <c r="O1" s="30">
        <v>44562</v>
      </c>
      <c r="P1" s="30">
        <v>44593</v>
      </c>
      <c r="Q1" s="30">
        <v>44621</v>
      </c>
      <c r="R1" s="30">
        <v>44652</v>
      </c>
      <c r="S1" s="30">
        <v>44682</v>
      </c>
      <c r="T1" s="30">
        <v>44713</v>
      </c>
      <c r="U1" s="30">
        <v>44743</v>
      </c>
      <c r="V1" s="30">
        <v>44774</v>
      </c>
      <c r="W1" s="30">
        <v>44805</v>
      </c>
      <c r="X1" s="30">
        <v>44835</v>
      </c>
      <c r="Y1" s="30">
        <v>44866</v>
      </c>
      <c r="Z1" s="30">
        <v>44896</v>
      </c>
      <c r="AA1" t="s">
        <v>12</v>
      </c>
      <c r="AB1" s="30">
        <v>44927</v>
      </c>
      <c r="AC1" s="30">
        <v>44958</v>
      </c>
      <c r="AD1" s="30">
        <v>44986</v>
      </c>
      <c r="AE1" s="30">
        <v>45017</v>
      </c>
      <c r="AF1" s="30">
        <v>45047</v>
      </c>
      <c r="AG1" s="30">
        <v>45078</v>
      </c>
      <c r="AH1" s="30">
        <v>45108</v>
      </c>
      <c r="AI1" s="30">
        <v>45139</v>
      </c>
      <c r="AJ1" s="30">
        <v>45170</v>
      </c>
      <c r="AK1" s="30">
        <v>45200</v>
      </c>
      <c r="AL1" s="30">
        <v>45231</v>
      </c>
      <c r="AM1" s="30">
        <v>45261</v>
      </c>
      <c r="AN1" t="s">
        <v>12</v>
      </c>
      <c r="AO1" s="30">
        <v>45292</v>
      </c>
      <c r="AP1" s="30">
        <v>45323</v>
      </c>
      <c r="AQ1" s="30">
        <v>45352</v>
      </c>
      <c r="AR1" s="30">
        <v>45383</v>
      </c>
      <c r="AS1" s="30">
        <v>45413</v>
      </c>
      <c r="AT1" s="30">
        <v>45444</v>
      </c>
      <c r="AU1" s="30">
        <v>45474</v>
      </c>
      <c r="AV1" s="30">
        <v>45505</v>
      </c>
      <c r="AW1" s="30">
        <v>45536</v>
      </c>
      <c r="AX1" s="30">
        <v>45566</v>
      </c>
      <c r="AY1" s="30">
        <v>45597</v>
      </c>
      <c r="AZ1" s="30">
        <v>45627</v>
      </c>
      <c r="BA1" t="s">
        <v>12</v>
      </c>
      <c r="BB1" s="30">
        <v>45658</v>
      </c>
      <c r="BC1" s="30">
        <v>45689</v>
      </c>
      <c r="BD1" s="30">
        <v>45717</v>
      </c>
      <c r="BE1" s="30">
        <v>45748</v>
      </c>
      <c r="BF1" s="30">
        <v>45778</v>
      </c>
      <c r="BG1" s="30">
        <v>45809</v>
      </c>
      <c r="BH1" s="30">
        <v>45839</v>
      </c>
      <c r="BI1" s="30">
        <v>45870</v>
      </c>
      <c r="BJ1" s="30">
        <v>45901</v>
      </c>
      <c r="BK1" s="30">
        <v>45931</v>
      </c>
      <c r="BL1" s="30">
        <v>45962</v>
      </c>
      <c r="BM1" s="30">
        <v>45992</v>
      </c>
      <c r="BN1" t="s">
        <v>12</v>
      </c>
      <c r="BO1" s="30">
        <v>46023</v>
      </c>
      <c r="BP1" s="30">
        <v>46054</v>
      </c>
      <c r="BQ1" s="30">
        <v>46082</v>
      </c>
      <c r="BR1" s="30">
        <v>46113</v>
      </c>
      <c r="BS1" s="30">
        <v>46143</v>
      </c>
      <c r="BT1" s="30">
        <v>46174</v>
      </c>
      <c r="BU1" s="30">
        <v>46204</v>
      </c>
      <c r="BV1" s="30">
        <v>46235</v>
      </c>
      <c r="BW1" s="30">
        <v>46266</v>
      </c>
      <c r="BX1" s="30">
        <v>46296</v>
      </c>
      <c r="BY1" s="30">
        <v>46327</v>
      </c>
      <c r="BZ1" s="30">
        <v>46357</v>
      </c>
      <c r="CA1" t="s">
        <v>12</v>
      </c>
    </row>
    <row r="3" spans="1:79" x14ac:dyDescent="0.25">
      <c r="A3" t="s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>(I8*I15)+(I19*I26)</f>
        <v>0</v>
      </c>
      <c r="J3" s="3">
        <f>(J8*J15)+(J19*J26)</f>
        <v>0</v>
      </c>
      <c r="K3" s="3">
        <f>(K8*K15)+(K19*K26)</f>
        <v>0</v>
      </c>
      <c r="L3" s="3">
        <f>(L8*L15)+(L19*L26)</f>
        <v>0</v>
      </c>
      <c r="M3" s="3">
        <f>(M8*M15)+(M19*M26)</f>
        <v>0</v>
      </c>
      <c r="N3" s="3">
        <f>SUM(B3:M3)</f>
        <v>0</v>
      </c>
      <c r="O3" s="3">
        <f t="shared" ref="O3:Z3" si="0">(O8*O15)+(O19*O26)+(O30*O37)+(O41*O48)</f>
        <v>120000</v>
      </c>
      <c r="P3" s="3">
        <f t="shared" si="0"/>
        <v>144000</v>
      </c>
      <c r="Q3" s="3">
        <f t="shared" si="0"/>
        <v>144000</v>
      </c>
      <c r="R3" s="3">
        <f t="shared" si="0"/>
        <v>144000</v>
      </c>
      <c r="S3" s="3">
        <f t="shared" si="0"/>
        <v>170000</v>
      </c>
      <c r="T3" s="3">
        <f t="shared" si="0"/>
        <v>179500</v>
      </c>
      <c r="U3" s="3">
        <f t="shared" si="0"/>
        <v>189000</v>
      </c>
      <c r="V3" s="3">
        <f t="shared" si="0"/>
        <v>203100</v>
      </c>
      <c r="W3" s="3">
        <f t="shared" si="0"/>
        <v>223600</v>
      </c>
      <c r="X3" s="3">
        <f t="shared" si="0"/>
        <v>237700</v>
      </c>
      <c r="Y3" s="3">
        <f t="shared" si="0"/>
        <v>246200</v>
      </c>
      <c r="Z3" s="3">
        <f t="shared" si="0"/>
        <v>258450</v>
      </c>
      <c r="AA3" s="14">
        <f>SUM(O3:Z3)</f>
        <v>2259550</v>
      </c>
      <c r="AB3" s="3">
        <f t="shared" ref="AB3:AL3" si="1">(AB8*AB15)+(AB19*AB26)+(AB30*AB37)+(AB41*AB48)</f>
        <v>275200</v>
      </c>
      <c r="AC3" s="3">
        <f t="shared" si="1"/>
        <v>289300</v>
      </c>
      <c r="AD3" s="3">
        <f t="shared" si="1"/>
        <v>297800</v>
      </c>
      <c r="AE3" s="3">
        <f t="shared" si="1"/>
        <v>313800</v>
      </c>
      <c r="AF3" s="3">
        <f t="shared" si="1"/>
        <v>342900</v>
      </c>
      <c r="AG3" s="3">
        <f t="shared" si="1"/>
        <v>384400</v>
      </c>
      <c r="AH3" s="3">
        <f t="shared" si="1"/>
        <v>415400</v>
      </c>
      <c r="AI3" s="3">
        <f t="shared" si="1"/>
        <v>445400</v>
      </c>
      <c r="AJ3" s="3">
        <f t="shared" si="1"/>
        <v>482400</v>
      </c>
      <c r="AK3" s="3">
        <f t="shared" si="1"/>
        <v>519000</v>
      </c>
      <c r="AL3" s="3">
        <f t="shared" si="1"/>
        <v>534000</v>
      </c>
      <c r="AM3" s="3">
        <f>(AM8*AM15)+(AM19*AM26)+(AM30*AM37)+(AM41*AM48)</f>
        <v>550000</v>
      </c>
      <c r="AN3" s="14">
        <f>SUM(AB3:AM3)</f>
        <v>4849600</v>
      </c>
      <c r="AO3" s="3">
        <f t="shared" ref="AO3:AY3" si="2">(AO8*AO15)+(AO19*AO26)+(AO30*AO37)+(AO41*AO48)</f>
        <v>598600</v>
      </c>
      <c r="AP3" s="3">
        <f t="shared" si="2"/>
        <v>613600</v>
      </c>
      <c r="AQ3" s="3">
        <f t="shared" si="2"/>
        <v>640600</v>
      </c>
      <c r="AR3" s="3">
        <f t="shared" si="2"/>
        <v>655600</v>
      </c>
      <c r="AS3" s="3">
        <f t="shared" si="2"/>
        <v>708200</v>
      </c>
      <c r="AT3" s="3">
        <f t="shared" si="2"/>
        <v>738200</v>
      </c>
      <c r="AU3" s="3">
        <f t="shared" si="2"/>
        <v>783200</v>
      </c>
      <c r="AV3" s="3">
        <f t="shared" si="2"/>
        <v>800200</v>
      </c>
      <c r="AW3" s="3">
        <f t="shared" si="2"/>
        <v>845200</v>
      </c>
      <c r="AX3" s="3">
        <f t="shared" si="2"/>
        <v>880100</v>
      </c>
      <c r="AY3" s="3">
        <f t="shared" si="2"/>
        <v>895100</v>
      </c>
      <c r="AZ3" s="3">
        <f>(AZ8*AZ15)+(AZ19*AZ26)+(AZ30*AZ37)+(AZ41*AZ48)</f>
        <v>942100</v>
      </c>
      <c r="BA3" s="14">
        <f>SUM(AO3:AZ3)</f>
        <v>9100700</v>
      </c>
      <c r="BB3" s="3">
        <f t="shared" ref="BB3:BL3" si="3">(BB8*BB15)+(BB19*BB26)+(BB30*BB37)+(BB41*BB48)</f>
        <v>960100</v>
      </c>
      <c r="BC3" s="3">
        <f t="shared" si="3"/>
        <v>980400</v>
      </c>
      <c r="BD3" s="3">
        <f t="shared" si="3"/>
        <v>994400</v>
      </c>
      <c r="BE3" s="3">
        <f t="shared" si="3"/>
        <v>1008400</v>
      </c>
      <c r="BF3" s="3">
        <f t="shared" si="3"/>
        <v>1050400</v>
      </c>
      <c r="BG3" s="3">
        <f t="shared" si="3"/>
        <v>1070000</v>
      </c>
      <c r="BH3" s="3">
        <f t="shared" si="3"/>
        <v>1096000</v>
      </c>
      <c r="BI3" s="3">
        <f t="shared" si="3"/>
        <v>1110000</v>
      </c>
      <c r="BJ3" s="3">
        <f t="shared" si="3"/>
        <v>1138000</v>
      </c>
      <c r="BK3" s="3">
        <f t="shared" si="3"/>
        <v>1166000</v>
      </c>
      <c r="BL3" s="3">
        <f t="shared" si="3"/>
        <v>1185600</v>
      </c>
      <c r="BM3" s="3">
        <f>(BM8*BM15)+(BM19*BM26)+(BM30*BM37)+(BM41*BM48)</f>
        <v>1199600</v>
      </c>
      <c r="BN3" s="14">
        <f>SUM(BB3:BM3)</f>
        <v>12958900</v>
      </c>
      <c r="BO3" s="3">
        <f t="shared" ref="BO3:BY3" si="4">(BO8*BO15)+(BO19*BO26)+(BO30*BO37)+(BO41*BO48)</f>
        <v>1227600</v>
      </c>
      <c r="BP3" s="3">
        <f t="shared" si="4"/>
        <v>1241600</v>
      </c>
      <c r="BQ3" s="3">
        <f t="shared" si="4"/>
        <v>1279200</v>
      </c>
      <c r="BR3" s="3">
        <f t="shared" si="4"/>
        <v>1293200</v>
      </c>
      <c r="BS3" s="3">
        <f t="shared" si="4"/>
        <v>1309200</v>
      </c>
      <c r="BT3" s="3">
        <f t="shared" si="4"/>
        <v>1323200</v>
      </c>
      <c r="BU3" s="3">
        <f t="shared" si="4"/>
        <v>1348800</v>
      </c>
      <c r="BV3" s="3">
        <f t="shared" si="4"/>
        <v>1362800</v>
      </c>
      <c r="BW3" s="3">
        <f t="shared" si="4"/>
        <v>1376800</v>
      </c>
      <c r="BX3" s="3">
        <f t="shared" si="4"/>
        <v>1418800</v>
      </c>
      <c r="BY3" s="3">
        <f t="shared" si="4"/>
        <v>1432800</v>
      </c>
      <c r="BZ3" s="3">
        <f>(BZ8*BZ15)+(BZ19*BZ26)+(BZ30*BZ37)+(BZ41*BZ48)</f>
        <v>1446800</v>
      </c>
      <c r="CA3" s="14">
        <f>SUM(BO3:BZ3)</f>
        <v>16060800</v>
      </c>
    </row>
    <row r="4" spans="1:79" x14ac:dyDescent="0.25">
      <c r="A4" t="s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f>SUM(B4:M4)</f>
        <v>0</v>
      </c>
      <c r="O4" s="3">
        <f>(O9*O15)+(O20*O26)+(O31*O37)+(O42*O48)</f>
        <v>80000</v>
      </c>
      <c r="P4" s="3">
        <f t="shared" ref="P4:BZ4" si="5">(P9*P15)+(P20*P26)+(P31*P37)+(P42*P48)</f>
        <v>96000</v>
      </c>
      <c r="Q4" s="3">
        <f t="shared" si="5"/>
        <v>96000</v>
      </c>
      <c r="R4" s="3">
        <f t="shared" si="5"/>
        <v>96000</v>
      </c>
      <c r="S4" s="3">
        <f t="shared" si="5"/>
        <v>113000</v>
      </c>
      <c r="T4" s="3">
        <f t="shared" si="5"/>
        <v>118500</v>
      </c>
      <c r="U4" s="3">
        <f t="shared" si="5"/>
        <v>124000</v>
      </c>
      <c r="V4" s="3">
        <f t="shared" si="5"/>
        <v>132200</v>
      </c>
      <c r="W4" s="3">
        <f t="shared" si="5"/>
        <v>145200</v>
      </c>
      <c r="X4" s="3">
        <f t="shared" si="5"/>
        <v>153400</v>
      </c>
      <c r="Y4" s="3">
        <f t="shared" si="5"/>
        <v>158400</v>
      </c>
      <c r="Z4" s="3">
        <f>(Z9*Z15)+(Z20*Z26)+(Z31*Z37)+(Z42*Z48)</f>
        <v>165650</v>
      </c>
      <c r="AA4" s="14">
        <f>SUM(O4:Z4)</f>
        <v>1478350</v>
      </c>
      <c r="AB4" s="3">
        <f t="shared" si="5"/>
        <v>180400</v>
      </c>
      <c r="AC4" s="3">
        <f t="shared" si="5"/>
        <v>189100</v>
      </c>
      <c r="AD4" s="3">
        <f t="shared" si="5"/>
        <v>194600</v>
      </c>
      <c r="AE4" s="3">
        <f t="shared" si="5"/>
        <v>205100</v>
      </c>
      <c r="AF4" s="3">
        <f t="shared" si="5"/>
        <v>223800</v>
      </c>
      <c r="AG4" s="3">
        <f t="shared" si="5"/>
        <v>251300</v>
      </c>
      <c r="AH4" s="3">
        <f t="shared" si="5"/>
        <v>260800</v>
      </c>
      <c r="AI4" s="3">
        <f t="shared" si="5"/>
        <v>278800</v>
      </c>
      <c r="AJ4" s="3">
        <f t="shared" si="5"/>
        <v>301300</v>
      </c>
      <c r="AK4" s="3">
        <f t="shared" si="5"/>
        <v>323000</v>
      </c>
      <c r="AL4" s="3">
        <f t="shared" si="5"/>
        <v>332000</v>
      </c>
      <c r="AM4" s="3">
        <f t="shared" si="5"/>
        <v>341500</v>
      </c>
      <c r="AN4" s="14">
        <f>SUM(AB4:AM4)</f>
        <v>3081700</v>
      </c>
      <c r="AO4" s="3">
        <f t="shared" si="5"/>
        <v>371200</v>
      </c>
      <c r="AP4" s="3">
        <f t="shared" si="5"/>
        <v>380200</v>
      </c>
      <c r="AQ4" s="3">
        <f t="shared" si="5"/>
        <v>397200</v>
      </c>
      <c r="AR4" s="3">
        <f t="shared" si="5"/>
        <v>406200</v>
      </c>
      <c r="AS4" s="3">
        <f t="shared" si="5"/>
        <v>439400</v>
      </c>
      <c r="AT4" s="3">
        <f t="shared" si="5"/>
        <v>457400</v>
      </c>
      <c r="AU4" s="3">
        <f t="shared" si="5"/>
        <v>486400</v>
      </c>
      <c r="AV4" s="3">
        <f t="shared" si="5"/>
        <v>496400</v>
      </c>
      <c r="AW4" s="3">
        <f t="shared" si="5"/>
        <v>525400</v>
      </c>
      <c r="AX4" s="3">
        <f t="shared" si="5"/>
        <v>546200</v>
      </c>
      <c r="AY4" s="3">
        <f t="shared" si="5"/>
        <v>555200</v>
      </c>
      <c r="AZ4" s="3">
        <f t="shared" si="5"/>
        <v>585200</v>
      </c>
      <c r="BA4" s="14">
        <f>SUM(AO4:AZ4)</f>
        <v>5646400</v>
      </c>
      <c r="BB4" s="3">
        <f t="shared" si="5"/>
        <v>583200</v>
      </c>
      <c r="BC4" s="3">
        <f t="shared" si="5"/>
        <v>594800</v>
      </c>
      <c r="BD4" s="3">
        <f t="shared" si="5"/>
        <v>602800</v>
      </c>
      <c r="BE4" s="3">
        <f t="shared" si="5"/>
        <v>610800</v>
      </c>
      <c r="BF4" s="3">
        <f t="shared" si="5"/>
        <v>635800</v>
      </c>
      <c r="BG4" s="3">
        <f t="shared" si="5"/>
        <v>647000</v>
      </c>
      <c r="BH4" s="3">
        <f t="shared" si="5"/>
        <v>663000</v>
      </c>
      <c r="BI4" s="3">
        <f t="shared" si="5"/>
        <v>671000</v>
      </c>
      <c r="BJ4" s="3">
        <f t="shared" si="5"/>
        <v>688000</v>
      </c>
      <c r="BK4" s="3">
        <f t="shared" si="5"/>
        <v>704000</v>
      </c>
      <c r="BL4" s="3">
        <f t="shared" si="5"/>
        <v>715200</v>
      </c>
      <c r="BM4" s="3">
        <f t="shared" si="5"/>
        <v>723200</v>
      </c>
      <c r="BN4" s="14">
        <f>SUM(BB4:BM4)</f>
        <v>7838800</v>
      </c>
      <c r="BO4" s="3">
        <f t="shared" si="5"/>
        <v>740200</v>
      </c>
      <c r="BP4" s="3">
        <f t="shared" si="5"/>
        <v>748200</v>
      </c>
      <c r="BQ4" s="3">
        <f t="shared" si="5"/>
        <v>771400</v>
      </c>
      <c r="BR4" s="3">
        <f t="shared" si="5"/>
        <v>779400</v>
      </c>
      <c r="BS4" s="3">
        <f t="shared" si="5"/>
        <v>788400</v>
      </c>
      <c r="BT4" s="3">
        <f t="shared" si="5"/>
        <v>796400</v>
      </c>
      <c r="BU4" s="3">
        <f t="shared" si="5"/>
        <v>811600</v>
      </c>
      <c r="BV4" s="3">
        <f t="shared" si="5"/>
        <v>819600</v>
      </c>
      <c r="BW4" s="3">
        <f t="shared" si="5"/>
        <v>827600</v>
      </c>
      <c r="BX4" s="3">
        <f t="shared" si="5"/>
        <v>853600</v>
      </c>
      <c r="BY4" s="3">
        <f t="shared" si="5"/>
        <v>861600</v>
      </c>
      <c r="BZ4" s="3">
        <f t="shared" si="5"/>
        <v>869600</v>
      </c>
      <c r="CA4" s="14">
        <f>SUM(BO4:BZ4)</f>
        <v>9667600</v>
      </c>
    </row>
    <row r="5" spans="1:79" x14ac:dyDescent="0.25">
      <c r="A5" t="s">
        <v>76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f>SUM(B5:M5)</f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14">
        <f>SUM(O5:Z5)</f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10000</v>
      </c>
      <c r="AI5" s="3">
        <v>10000</v>
      </c>
      <c r="AJ5" s="3">
        <v>10000</v>
      </c>
      <c r="AK5" s="3">
        <v>10000</v>
      </c>
      <c r="AL5" s="3">
        <v>10000</v>
      </c>
      <c r="AM5" s="3">
        <v>10000</v>
      </c>
      <c r="AN5" s="14">
        <f>SUM(AB5:AM5)</f>
        <v>60000</v>
      </c>
      <c r="AO5" s="3">
        <v>15000</v>
      </c>
      <c r="AP5" s="3">
        <v>15000</v>
      </c>
      <c r="AQ5" s="3">
        <v>15000</v>
      </c>
      <c r="AR5" s="3">
        <v>15000</v>
      </c>
      <c r="AS5" s="3">
        <v>15000</v>
      </c>
      <c r="AT5" s="3">
        <v>15000</v>
      </c>
      <c r="AU5" s="3">
        <v>20000</v>
      </c>
      <c r="AV5" s="3">
        <v>20000</v>
      </c>
      <c r="AW5" s="3">
        <v>20000</v>
      </c>
      <c r="AX5" s="3">
        <v>20000</v>
      </c>
      <c r="AY5" s="3">
        <v>20000</v>
      </c>
      <c r="AZ5" s="3">
        <v>20000</v>
      </c>
      <c r="BA5" s="14">
        <f>SUM(AO5:AZ5)</f>
        <v>210000</v>
      </c>
      <c r="BB5" s="3">
        <v>25000</v>
      </c>
      <c r="BC5" s="3">
        <v>30000</v>
      </c>
      <c r="BD5" s="3">
        <v>35000</v>
      </c>
      <c r="BE5" s="3">
        <v>40000</v>
      </c>
      <c r="BF5" s="3">
        <v>45000</v>
      </c>
      <c r="BG5" s="3">
        <v>50000</v>
      </c>
      <c r="BH5" s="3">
        <v>55000</v>
      </c>
      <c r="BI5" s="3">
        <v>60000</v>
      </c>
      <c r="BJ5" s="3">
        <v>65000</v>
      </c>
      <c r="BK5" s="3">
        <v>70000</v>
      </c>
      <c r="BL5" s="3">
        <v>75000</v>
      </c>
      <c r="BM5" s="3">
        <v>80000</v>
      </c>
      <c r="BN5" s="14">
        <f>SUM(BB5:BM5)</f>
        <v>630000</v>
      </c>
      <c r="BO5" s="3">
        <v>85000</v>
      </c>
      <c r="BP5" s="3">
        <v>90000</v>
      </c>
      <c r="BQ5" s="3">
        <v>95000</v>
      </c>
      <c r="BR5" s="3">
        <v>100000</v>
      </c>
      <c r="BS5" s="3">
        <v>105000</v>
      </c>
      <c r="BT5" s="3">
        <v>110000</v>
      </c>
      <c r="BU5" s="3">
        <v>115000</v>
      </c>
      <c r="BV5" s="3">
        <v>120000</v>
      </c>
      <c r="BW5" s="3">
        <v>125000</v>
      </c>
      <c r="BX5" s="3">
        <v>125000</v>
      </c>
      <c r="BY5" s="3">
        <v>125000</v>
      </c>
      <c r="BZ5" s="3">
        <v>125000</v>
      </c>
      <c r="CA5" s="14">
        <f>SUM(BO5:BZ5)</f>
        <v>1320000</v>
      </c>
    </row>
    <row r="7" spans="1:79" x14ac:dyDescent="0.25">
      <c r="A7" t="s">
        <v>13</v>
      </c>
    </row>
    <row r="8" spans="1:79" x14ac:dyDescent="0.25">
      <c r="A8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6</v>
      </c>
      <c r="P8" s="2">
        <v>6</v>
      </c>
      <c r="Q8" s="2">
        <v>6</v>
      </c>
      <c r="R8" s="2">
        <v>6</v>
      </c>
      <c r="S8" s="2">
        <v>6</v>
      </c>
      <c r="T8" s="2">
        <v>6</v>
      </c>
      <c r="U8" s="2">
        <v>6</v>
      </c>
      <c r="V8" s="2">
        <v>6</v>
      </c>
      <c r="W8" s="2">
        <v>6</v>
      </c>
      <c r="X8" s="2">
        <v>6</v>
      </c>
      <c r="Y8" s="2">
        <v>6</v>
      </c>
      <c r="Z8" s="2">
        <v>6</v>
      </c>
      <c r="AB8" s="2">
        <v>6</v>
      </c>
      <c r="AC8" s="2">
        <v>6</v>
      </c>
      <c r="AD8" s="2">
        <v>6</v>
      </c>
      <c r="AE8" s="2">
        <v>6</v>
      </c>
      <c r="AF8" s="2">
        <v>6</v>
      </c>
      <c r="AG8" s="2">
        <v>6</v>
      </c>
      <c r="AH8" s="2">
        <v>6</v>
      </c>
      <c r="AI8" s="2">
        <v>6</v>
      </c>
      <c r="AJ8" s="2">
        <v>6</v>
      </c>
      <c r="AK8" s="2">
        <v>6</v>
      </c>
      <c r="AL8" s="2">
        <v>6</v>
      </c>
      <c r="AM8" s="2">
        <v>6</v>
      </c>
      <c r="AO8" s="2">
        <v>6</v>
      </c>
      <c r="AP8" s="2">
        <v>6</v>
      </c>
      <c r="AQ8" s="2">
        <v>6</v>
      </c>
      <c r="AR8" s="2">
        <v>6</v>
      </c>
      <c r="AS8" s="2">
        <v>6</v>
      </c>
      <c r="AT8" s="2">
        <v>6</v>
      </c>
      <c r="AU8" s="2">
        <v>6</v>
      </c>
      <c r="AV8" s="2">
        <v>6</v>
      </c>
      <c r="AW8" s="2">
        <v>6</v>
      </c>
      <c r="AX8" s="2">
        <v>6</v>
      </c>
      <c r="AY8" s="2">
        <v>6</v>
      </c>
      <c r="AZ8" s="2">
        <v>6</v>
      </c>
      <c r="BB8" s="2">
        <v>6</v>
      </c>
      <c r="BC8" s="2">
        <v>6</v>
      </c>
      <c r="BD8" s="2">
        <v>6</v>
      </c>
      <c r="BE8" s="2">
        <v>6</v>
      </c>
      <c r="BF8" s="2">
        <v>6</v>
      </c>
      <c r="BG8" s="2">
        <v>6</v>
      </c>
      <c r="BH8" s="2">
        <v>6</v>
      </c>
      <c r="BI8" s="2">
        <v>6</v>
      </c>
      <c r="BJ8" s="2">
        <v>6</v>
      </c>
      <c r="BK8" s="2">
        <v>6</v>
      </c>
      <c r="BL8" s="2">
        <v>6</v>
      </c>
      <c r="BM8" s="2">
        <v>6</v>
      </c>
      <c r="BO8" s="2">
        <v>6</v>
      </c>
      <c r="BP8" s="2">
        <v>6</v>
      </c>
      <c r="BQ8" s="2">
        <v>6</v>
      </c>
      <c r="BR8" s="2">
        <v>6</v>
      </c>
      <c r="BS8" s="2">
        <v>6</v>
      </c>
      <c r="BT8" s="2">
        <v>6</v>
      </c>
      <c r="BU8" s="2">
        <v>6</v>
      </c>
      <c r="BV8" s="2">
        <v>6</v>
      </c>
      <c r="BW8" s="2">
        <v>6</v>
      </c>
      <c r="BX8" s="2">
        <v>6</v>
      </c>
      <c r="BY8" s="2">
        <v>6</v>
      </c>
      <c r="BZ8" s="2">
        <v>6</v>
      </c>
    </row>
    <row r="9" spans="1:79" x14ac:dyDescent="0.25">
      <c r="A9" t="s">
        <v>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4</v>
      </c>
      <c r="P9" s="2">
        <v>4</v>
      </c>
      <c r="Q9" s="2">
        <v>4</v>
      </c>
      <c r="R9" s="2">
        <v>4</v>
      </c>
      <c r="S9" s="2">
        <v>4</v>
      </c>
      <c r="T9" s="2">
        <v>4</v>
      </c>
      <c r="U9" s="2">
        <v>4</v>
      </c>
      <c r="V9" s="2">
        <v>4</v>
      </c>
      <c r="W9" s="2">
        <v>4</v>
      </c>
      <c r="X9" s="2">
        <v>4</v>
      </c>
      <c r="Y9" s="2">
        <v>4</v>
      </c>
      <c r="Z9" s="2">
        <v>4</v>
      </c>
      <c r="AB9" s="2">
        <v>4</v>
      </c>
      <c r="AC9" s="2">
        <v>4</v>
      </c>
      <c r="AD9" s="2">
        <v>4</v>
      </c>
      <c r="AE9" s="2">
        <v>4</v>
      </c>
      <c r="AF9" s="2">
        <v>4</v>
      </c>
      <c r="AG9" s="2">
        <v>4</v>
      </c>
      <c r="AH9" s="2">
        <v>4</v>
      </c>
      <c r="AI9" s="2">
        <v>4</v>
      </c>
      <c r="AJ9" s="2">
        <v>4</v>
      </c>
      <c r="AK9" s="2">
        <v>4</v>
      </c>
      <c r="AL9" s="2">
        <v>4</v>
      </c>
      <c r="AM9" s="2">
        <v>4</v>
      </c>
      <c r="AO9" s="2">
        <v>4</v>
      </c>
      <c r="AP9" s="2">
        <v>4</v>
      </c>
      <c r="AQ9" s="2">
        <v>4</v>
      </c>
      <c r="AR9" s="2">
        <v>4</v>
      </c>
      <c r="AS9" s="2">
        <v>4</v>
      </c>
      <c r="AT9" s="2">
        <v>4</v>
      </c>
      <c r="AU9" s="2">
        <v>4</v>
      </c>
      <c r="AV9" s="2">
        <v>4</v>
      </c>
      <c r="AW9" s="2">
        <v>4</v>
      </c>
      <c r="AX9" s="2">
        <v>4</v>
      </c>
      <c r="AY9" s="2">
        <v>4</v>
      </c>
      <c r="AZ9" s="2">
        <v>4</v>
      </c>
      <c r="BB9" s="2">
        <v>4</v>
      </c>
      <c r="BC9" s="2">
        <v>4</v>
      </c>
      <c r="BD9" s="2">
        <v>4</v>
      </c>
      <c r="BE9" s="2">
        <v>4</v>
      </c>
      <c r="BF9" s="2">
        <v>4</v>
      </c>
      <c r="BG9" s="2">
        <v>4</v>
      </c>
      <c r="BH9" s="2">
        <v>4</v>
      </c>
      <c r="BI9" s="2">
        <v>4</v>
      </c>
      <c r="BJ9" s="2">
        <v>4</v>
      </c>
      <c r="BK9" s="2">
        <v>4</v>
      </c>
      <c r="BL9" s="2">
        <v>4</v>
      </c>
      <c r="BM9" s="2">
        <v>4</v>
      </c>
      <c r="BO9" s="2">
        <v>4</v>
      </c>
      <c r="BP9" s="2">
        <v>4</v>
      </c>
      <c r="BQ9" s="2">
        <v>4</v>
      </c>
      <c r="BR9" s="2">
        <v>4</v>
      </c>
      <c r="BS9" s="2">
        <v>4</v>
      </c>
      <c r="BT9" s="2">
        <v>4</v>
      </c>
      <c r="BU9" s="2">
        <v>4</v>
      </c>
      <c r="BV9" s="2">
        <v>4</v>
      </c>
      <c r="BW9" s="2">
        <v>4</v>
      </c>
      <c r="BX9" s="2">
        <v>4</v>
      </c>
      <c r="BY9" s="2">
        <v>4</v>
      </c>
      <c r="BZ9" s="2">
        <v>4</v>
      </c>
    </row>
    <row r="10" spans="1:79" x14ac:dyDescent="0.25">
      <c r="A10" t="s">
        <v>27</v>
      </c>
      <c r="B10" s="2"/>
      <c r="C10" s="2"/>
      <c r="D10" s="2"/>
      <c r="E10" s="2"/>
      <c r="F10" s="2"/>
      <c r="G10" s="2"/>
      <c r="H10" s="2"/>
      <c r="I10" s="3"/>
      <c r="J10" s="3"/>
      <c r="K10" s="3"/>
      <c r="L10" s="3"/>
      <c r="M10" s="3"/>
      <c r="N10" s="2"/>
      <c r="O10" s="3">
        <f t="shared" ref="O10" si="6">O9*O15</f>
        <v>80000</v>
      </c>
      <c r="P10" s="3">
        <f t="shared" ref="P10" si="7">P9*P15</f>
        <v>96000</v>
      </c>
      <c r="Q10" s="3">
        <f t="shared" ref="Q10" si="8">Q9*Q15</f>
        <v>96000</v>
      </c>
      <c r="R10" s="3">
        <f t="shared" ref="R10" si="9">R9*R15</f>
        <v>96000</v>
      </c>
      <c r="S10" s="3">
        <f t="shared" ref="S10" si="10">S9*S15</f>
        <v>112000</v>
      </c>
      <c r="T10" s="3">
        <f t="shared" ref="T10" si="11">T9*T15</f>
        <v>112000</v>
      </c>
      <c r="U10" s="3">
        <f t="shared" ref="U10" si="12">U9*U15</f>
        <v>112000</v>
      </c>
      <c r="V10" s="3">
        <f t="shared" ref="V10" si="13">V9*V15</f>
        <v>112000</v>
      </c>
      <c r="W10" s="3">
        <f t="shared" ref="W10" si="14">W9*W15</f>
        <v>120000</v>
      </c>
      <c r="X10" s="3">
        <f t="shared" ref="X10" si="15">X9*X15</f>
        <v>120000</v>
      </c>
      <c r="Y10" s="3">
        <f t="shared" ref="Y10" si="16">Y9*Y15</f>
        <v>120000</v>
      </c>
      <c r="Z10" s="3">
        <f t="shared" ref="Z10" si="17">Z9*Z15</f>
        <v>120000</v>
      </c>
      <c r="AB10" s="3">
        <f t="shared" ref="AB10" si="18">AB9*AB15</f>
        <v>128000</v>
      </c>
      <c r="AC10" s="3">
        <f t="shared" ref="AC10" si="19">AC9*AC15</f>
        <v>128000</v>
      </c>
      <c r="AD10" s="3">
        <f t="shared" ref="AD10" si="20">AD9*AD15</f>
        <v>128000</v>
      </c>
      <c r="AE10" s="3">
        <f t="shared" ref="AE10" si="21">AE9*AE15</f>
        <v>128000</v>
      </c>
      <c r="AF10" s="3">
        <f t="shared" ref="AF10" si="22">AF9*AF15</f>
        <v>128000</v>
      </c>
      <c r="AG10" s="3">
        <f t="shared" ref="AG10" si="23">AG9*AG15</f>
        <v>140000</v>
      </c>
      <c r="AH10" s="3">
        <f t="shared" ref="AH10" si="24">AH9*AH15</f>
        <v>140000</v>
      </c>
      <c r="AI10" s="3">
        <f t="shared" ref="AI10" si="25">AI9*AI15</f>
        <v>140000</v>
      </c>
      <c r="AJ10" s="3">
        <f t="shared" ref="AJ10" si="26">AJ9*AJ15</f>
        <v>144000</v>
      </c>
      <c r="AK10" s="3">
        <f t="shared" ref="AK10" si="27">AK9*AK15</f>
        <v>144000</v>
      </c>
      <c r="AL10" s="3">
        <f t="shared" ref="AL10" si="28">AL9*AL15</f>
        <v>144000</v>
      </c>
      <c r="AM10" s="3">
        <f t="shared" ref="AM10" si="29">AM9*AM15</f>
        <v>144000</v>
      </c>
      <c r="AO10" s="3">
        <f t="shared" ref="AO10:AZ10" si="30">AO9*AO15</f>
        <v>152000</v>
      </c>
      <c r="AP10" s="3">
        <f t="shared" si="30"/>
        <v>152000</v>
      </c>
      <c r="AQ10" s="3">
        <f t="shared" si="30"/>
        <v>160000</v>
      </c>
      <c r="AR10" s="3">
        <f t="shared" si="30"/>
        <v>160000</v>
      </c>
      <c r="AS10" s="3">
        <f t="shared" si="30"/>
        <v>180000</v>
      </c>
      <c r="AT10" s="3">
        <f t="shared" si="30"/>
        <v>180000</v>
      </c>
      <c r="AU10" s="3">
        <f t="shared" si="30"/>
        <v>200000</v>
      </c>
      <c r="AV10" s="3">
        <f t="shared" si="30"/>
        <v>200000</v>
      </c>
      <c r="AW10" s="3">
        <f t="shared" si="30"/>
        <v>220000</v>
      </c>
      <c r="AX10" s="3">
        <f t="shared" si="30"/>
        <v>220000</v>
      </c>
      <c r="AY10" s="3">
        <f t="shared" si="30"/>
        <v>220000</v>
      </c>
      <c r="AZ10" s="3">
        <f t="shared" si="30"/>
        <v>240000</v>
      </c>
      <c r="BB10" s="3">
        <f t="shared" ref="BB10:BM10" si="31">BB9*BB15</f>
        <v>256000</v>
      </c>
      <c r="BC10" s="3">
        <f t="shared" si="31"/>
        <v>256000</v>
      </c>
      <c r="BD10" s="3">
        <f t="shared" si="31"/>
        <v>256000</v>
      </c>
      <c r="BE10" s="3">
        <f t="shared" si="31"/>
        <v>256000</v>
      </c>
      <c r="BF10" s="3">
        <f t="shared" si="31"/>
        <v>264000</v>
      </c>
      <c r="BG10" s="3">
        <f t="shared" si="31"/>
        <v>264000</v>
      </c>
      <c r="BH10" s="3">
        <f t="shared" si="31"/>
        <v>272000</v>
      </c>
      <c r="BI10" s="3">
        <f t="shared" si="31"/>
        <v>272000</v>
      </c>
      <c r="BJ10" s="3">
        <f t="shared" si="31"/>
        <v>280000</v>
      </c>
      <c r="BK10" s="3">
        <f t="shared" si="31"/>
        <v>280000</v>
      </c>
      <c r="BL10" s="3">
        <f t="shared" si="31"/>
        <v>280000</v>
      </c>
      <c r="BM10" s="3">
        <f t="shared" si="31"/>
        <v>280000</v>
      </c>
      <c r="BO10" s="3">
        <f t="shared" ref="BO10:BZ10" si="32">BO9*BO15</f>
        <v>288000</v>
      </c>
      <c r="BP10" s="3">
        <f t="shared" si="32"/>
        <v>288000</v>
      </c>
      <c r="BQ10" s="3">
        <f t="shared" si="32"/>
        <v>300000</v>
      </c>
      <c r="BR10" s="3">
        <f t="shared" si="32"/>
        <v>300000</v>
      </c>
      <c r="BS10" s="3">
        <f t="shared" si="32"/>
        <v>300000</v>
      </c>
      <c r="BT10" s="3">
        <f t="shared" si="32"/>
        <v>300000</v>
      </c>
      <c r="BU10" s="3">
        <f t="shared" si="32"/>
        <v>304000</v>
      </c>
      <c r="BV10" s="3">
        <f t="shared" si="32"/>
        <v>304000</v>
      </c>
      <c r="BW10" s="3">
        <f t="shared" si="32"/>
        <v>304000</v>
      </c>
      <c r="BX10" s="3">
        <f t="shared" si="32"/>
        <v>320000</v>
      </c>
      <c r="BY10" s="3">
        <f t="shared" si="32"/>
        <v>320000</v>
      </c>
      <c r="BZ10" s="3">
        <f t="shared" si="32"/>
        <v>320000</v>
      </c>
    </row>
    <row r="11" spans="1:79" x14ac:dyDescent="0.25">
      <c r="A11" t="s">
        <v>18</v>
      </c>
      <c r="B11" s="2"/>
      <c r="C11" s="2"/>
      <c r="D11" s="2"/>
      <c r="E11" s="2"/>
      <c r="F11" s="2"/>
      <c r="G11" s="2"/>
      <c r="H11" s="2"/>
      <c r="I11" s="5"/>
      <c r="J11" s="5"/>
      <c r="K11" s="5"/>
      <c r="L11" s="5"/>
      <c r="M11" s="5"/>
      <c r="N11" s="2"/>
      <c r="O11" s="5">
        <f t="shared" ref="O11:Z11" si="33">(O8-O9)/O8</f>
        <v>0.33333333333333331</v>
      </c>
      <c r="P11" s="5">
        <f t="shared" si="33"/>
        <v>0.33333333333333331</v>
      </c>
      <c r="Q11" s="5">
        <f t="shared" si="33"/>
        <v>0.33333333333333331</v>
      </c>
      <c r="R11" s="5">
        <f t="shared" si="33"/>
        <v>0.33333333333333331</v>
      </c>
      <c r="S11" s="5">
        <f t="shared" si="33"/>
        <v>0.33333333333333331</v>
      </c>
      <c r="T11" s="5">
        <f t="shared" si="33"/>
        <v>0.33333333333333331</v>
      </c>
      <c r="U11" s="5">
        <f t="shared" si="33"/>
        <v>0.33333333333333331</v>
      </c>
      <c r="V11" s="5">
        <f t="shared" si="33"/>
        <v>0.33333333333333331</v>
      </c>
      <c r="W11" s="5">
        <f t="shared" si="33"/>
        <v>0.33333333333333331</v>
      </c>
      <c r="X11" s="5">
        <f t="shared" si="33"/>
        <v>0.33333333333333331</v>
      </c>
      <c r="Y11" s="5">
        <f t="shared" si="33"/>
        <v>0.33333333333333331</v>
      </c>
      <c r="Z11" s="5">
        <f t="shared" si="33"/>
        <v>0.33333333333333331</v>
      </c>
      <c r="AB11" s="5">
        <f t="shared" ref="AB11:AM11" si="34">(AB8-AB9)/AB8</f>
        <v>0.33333333333333331</v>
      </c>
      <c r="AC11" s="5">
        <f t="shared" si="34"/>
        <v>0.33333333333333331</v>
      </c>
      <c r="AD11" s="5">
        <f t="shared" si="34"/>
        <v>0.33333333333333331</v>
      </c>
      <c r="AE11" s="5">
        <f t="shared" si="34"/>
        <v>0.33333333333333331</v>
      </c>
      <c r="AF11" s="5">
        <f t="shared" si="34"/>
        <v>0.33333333333333331</v>
      </c>
      <c r="AG11" s="5">
        <f t="shared" si="34"/>
        <v>0.33333333333333331</v>
      </c>
      <c r="AH11" s="5">
        <f t="shared" si="34"/>
        <v>0.33333333333333331</v>
      </c>
      <c r="AI11" s="5">
        <f t="shared" si="34"/>
        <v>0.33333333333333331</v>
      </c>
      <c r="AJ11" s="5">
        <f t="shared" si="34"/>
        <v>0.33333333333333331</v>
      </c>
      <c r="AK11" s="5">
        <f t="shared" si="34"/>
        <v>0.33333333333333331</v>
      </c>
      <c r="AL11" s="5">
        <f t="shared" si="34"/>
        <v>0.33333333333333331</v>
      </c>
      <c r="AM11" s="5">
        <f t="shared" si="34"/>
        <v>0.33333333333333331</v>
      </c>
      <c r="AO11" s="5">
        <f t="shared" ref="AO11:AZ11" si="35">(AO8-AO9)/AO8</f>
        <v>0.33333333333333331</v>
      </c>
      <c r="AP11" s="5">
        <f t="shared" si="35"/>
        <v>0.33333333333333331</v>
      </c>
      <c r="AQ11" s="5">
        <f t="shared" si="35"/>
        <v>0.33333333333333331</v>
      </c>
      <c r="AR11" s="5">
        <f t="shared" si="35"/>
        <v>0.33333333333333331</v>
      </c>
      <c r="AS11" s="5">
        <f t="shared" si="35"/>
        <v>0.33333333333333331</v>
      </c>
      <c r="AT11" s="5">
        <f t="shared" si="35"/>
        <v>0.33333333333333331</v>
      </c>
      <c r="AU11" s="5">
        <f t="shared" si="35"/>
        <v>0.33333333333333331</v>
      </c>
      <c r="AV11" s="5">
        <f t="shared" si="35"/>
        <v>0.33333333333333331</v>
      </c>
      <c r="AW11" s="5">
        <f t="shared" si="35"/>
        <v>0.33333333333333331</v>
      </c>
      <c r="AX11" s="5">
        <f t="shared" si="35"/>
        <v>0.33333333333333331</v>
      </c>
      <c r="AY11" s="5">
        <f t="shared" si="35"/>
        <v>0.33333333333333331</v>
      </c>
      <c r="AZ11" s="5">
        <f t="shared" si="35"/>
        <v>0.33333333333333331</v>
      </c>
      <c r="BB11" s="5">
        <f t="shared" ref="BB11:BM11" si="36">(BB8-BB9)/BB8</f>
        <v>0.33333333333333331</v>
      </c>
      <c r="BC11" s="5">
        <f t="shared" si="36"/>
        <v>0.33333333333333331</v>
      </c>
      <c r="BD11" s="5">
        <f t="shared" si="36"/>
        <v>0.33333333333333331</v>
      </c>
      <c r="BE11" s="5">
        <f t="shared" si="36"/>
        <v>0.33333333333333331</v>
      </c>
      <c r="BF11" s="5">
        <f t="shared" si="36"/>
        <v>0.33333333333333331</v>
      </c>
      <c r="BG11" s="5">
        <f t="shared" si="36"/>
        <v>0.33333333333333331</v>
      </c>
      <c r="BH11" s="5">
        <f t="shared" si="36"/>
        <v>0.33333333333333331</v>
      </c>
      <c r="BI11" s="5">
        <f t="shared" si="36"/>
        <v>0.33333333333333331</v>
      </c>
      <c r="BJ11" s="5">
        <f t="shared" si="36"/>
        <v>0.33333333333333331</v>
      </c>
      <c r="BK11" s="5">
        <f t="shared" si="36"/>
        <v>0.33333333333333331</v>
      </c>
      <c r="BL11" s="5">
        <f t="shared" si="36"/>
        <v>0.33333333333333331</v>
      </c>
      <c r="BM11" s="5">
        <f t="shared" si="36"/>
        <v>0.33333333333333331</v>
      </c>
      <c r="BO11" s="5">
        <f t="shared" ref="BO11:BZ11" si="37">(BO8-BO9)/BO8</f>
        <v>0.33333333333333331</v>
      </c>
      <c r="BP11" s="5">
        <f t="shared" si="37"/>
        <v>0.33333333333333331</v>
      </c>
      <c r="BQ11" s="5">
        <f t="shared" si="37"/>
        <v>0.33333333333333331</v>
      </c>
      <c r="BR11" s="5">
        <f t="shared" si="37"/>
        <v>0.33333333333333331</v>
      </c>
      <c r="BS11" s="5">
        <f t="shared" si="37"/>
        <v>0.33333333333333331</v>
      </c>
      <c r="BT11" s="5">
        <f t="shared" si="37"/>
        <v>0.33333333333333331</v>
      </c>
      <c r="BU11" s="5">
        <f t="shared" si="37"/>
        <v>0.33333333333333331</v>
      </c>
      <c r="BV11" s="5">
        <f t="shared" si="37"/>
        <v>0.33333333333333331</v>
      </c>
      <c r="BW11" s="5">
        <f t="shared" si="37"/>
        <v>0.33333333333333331</v>
      </c>
      <c r="BX11" s="5">
        <f t="shared" si="37"/>
        <v>0.33333333333333331</v>
      </c>
      <c r="BY11" s="5">
        <f t="shared" si="37"/>
        <v>0.33333333333333331</v>
      </c>
      <c r="BZ11" s="5">
        <f t="shared" si="37"/>
        <v>0.33333333333333331</v>
      </c>
    </row>
    <row r="12" spans="1:79" x14ac:dyDescent="0.25">
      <c r="A12" t="s">
        <v>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f t="shared" ref="O12:Z12" si="38">O8*3</f>
        <v>18</v>
      </c>
      <c r="P12" s="2">
        <f t="shared" si="38"/>
        <v>18</v>
      </c>
      <c r="Q12" s="2">
        <f t="shared" si="38"/>
        <v>18</v>
      </c>
      <c r="R12" s="2">
        <f t="shared" si="38"/>
        <v>18</v>
      </c>
      <c r="S12" s="2">
        <f t="shared" si="38"/>
        <v>18</v>
      </c>
      <c r="T12" s="2">
        <f t="shared" si="38"/>
        <v>18</v>
      </c>
      <c r="U12" s="2">
        <f t="shared" si="38"/>
        <v>18</v>
      </c>
      <c r="V12" s="2">
        <f t="shared" si="38"/>
        <v>18</v>
      </c>
      <c r="W12" s="2">
        <f t="shared" si="38"/>
        <v>18</v>
      </c>
      <c r="X12" s="2">
        <f t="shared" si="38"/>
        <v>18</v>
      </c>
      <c r="Y12" s="2">
        <f t="shared" si="38"/>
        <v>18</v>
      </c>
      <c r="Z12" s="2">
        <f t="shared" si="38"/>
        <v>18</v>
      </c>
      <c r="AB12" s="2">
        <f t="shared" ref="AB12:AM12" si="39">AB8*3</f>
        <v>18</v>
      </c>
      <c r="AC12" s="2">
        <f t="shared" si="39"/>
        <v>18</v>
      </c>
      <c r="AD12" s="2">
        <f t="shared" si="39"/>
        <v>18</v>
      </c>
      <c r="AE12" s="2">
        <f t="shared" si="39"/>
        <v>18</v>
      </c>
      <c r="AF12" s="2">
        <f t="shared" si="39"/>
        <v>18</v>
      </c>
      <c r="AG12" s="2">
        <f t="shared" si="39"/>
        <v>18</v>
      </c>
      <c r="AH12" s="2">
        <f t="shared" si="39"/>
        <v>18</v>
      </c>
      <c r="AI12" s="2">
        <f t="shared" si="39"/>
        <v>18</v>
      </c>
      <c r="AJ12" s="2">
        <f t="shared" si="39"/>
        <v>18</v>
      </c>
      <c r="AK12" s="2">
        <f t="shared" si="39"/>
        <v>18</v>
      </c>
      <c r="AL12" s="2">
        <f t="shared" si="39"/>
        <v>18</v>
      </c>
      <c r="AM12" s="2">
        <f t="shared" si="39"/>
        <v>18</v>
      </c>
      <c r="AO12" s="2">
        <f t="shared" ref="AO12:AZ12" si="40">AO8*3</f>
        <v>18</v>
      </c>
      <c r="AP12" s="2">
        <f t="shared" si="40"/>
        <v>18</v>
      </c>
      <c r="AQ12" s="2">
        <f t="shared" si="40"/>
        <v>18</v>
      </c>
      <c r="AR12" s="2">
        <f t="shared" si="40"/>
        <v>18</v>
      </c>
      <c r="AS12" s="2">
        <f t="shared" si="40"/>
        <v>18</v>
      </c>
      <c r="AT12" s="2">
        <f t="shared" si="40"/>
        <v>18</v>
      </c>
      <c r="AU12" s="2">
        <f t="shared" si="40"/>
        <v>18</v>
      </c>
      <c r="AV12" s="2">
        <f t="shared" si="40"/>
        <v>18</v>
      </c>
      <c r="AW12" s="2">
        <f t="shared" si="40"/>
        <v>18</v>
      </c>
      <c r="AX12" s="2">
        <f t="shared" si="40"/>
        <v>18</v>
      </c>
      <c r="AY12" s="2">
        <f t="shared" si="40"/>
        <v>18</v>
      </c>
      <c r="AZ12" s="2">
        <f t="shared" si="40"/>
        <v>18</v>
      </c>
      <c r="BB12" s="2">
        <f t="shared" ref="BB12:BM12" si="41">BB8*3</f>
        <v>18</v>
      </c>
      <c r="BC12" s="2">
        <f t="shared" si="41"/>
        <v>18</v>
      </c>
      <c r="BD12" s="2">
        <f t="shared" si="41"/>
        <v>18</v>
      </c>
      <c r="BE12" s="2">
        <f t="shared" si="41"/>
        <v>18</v>
      </c>
      <c r="BF12" s="2">
        <f t="shared" si="41"/>
        <v>18</v>
      </c>
      <c r="BG12" s="2">
        <f t="shared" si="41"/>
        <v>18</v>
      </c>
      <c r="BH12" s="2">
        <f t="shared" si="41"/>
        <v>18</v>
      </c>
      <c r="BI12" s="2">
        <f t="shared" si="41"/>
        <v>18</v>
      </c>
      <c r="BJ12" s="2">
        <f t="shared" si="41"/>
        <v>18</v>
      </c>
      <c r="BK12" s="2">
        <f t="shared" si="41"/>
        <v>18</v>
      </c>
      <c r="BL12" s="2">
        <f t="shared" si="41"/>
        <v>18</v>
      </c>
      <c r="BM12" s="2">
        <f t="shared" si="41"/>
        <v>18</v>
      </c>
      <c r="BO12" s="2">
        <f t="shared" ref="BO12:BZ12" si="42">BO8*3</f>
        <v>18</v>
      </c>
      <c r="BP12" s="2">
        <f t="shared" si="42"/>
        <v>18</v>
      </c>
      <c r="BQ12" s="2">
        <f t="shared" si="42"/>
        <v>18</v>
      </c>
      <c r="BR12" s="2">
        <f t="shared" si="42"/>
        <v>18</v>
      </c>
      <c r="BS12" s="2">
        <f t="shared" si="42"/>
        <v>18</v>
      </c>
      <c r="BT12" s="2">
        <f t="shared" si="42"/>
        <v>18</v>
      </c>
      <c r="BU12" s="2">
        <f t="shared" si="42"/>
        <v>18</v>
      </c>
      <c r="BV12" s="2">
        <f t="shared" si="42"/>
        <v>18</v>
      </c>
      <c r="BW12" s="2">
        <f t="shared" si="42"/>
        <v>18</v>
      </c>
      <c r="BX12" s="2">
        <f t="shared" si="42"/>
        <v>18</v>
      </c>
      <c r="BY12" s="2">
        <f t="shared" si="42"/>
        <v>18</v>
      </c>
      <c r="BZ12" s="2">
        <f t="shared" si="42"/>
        <v>18</v>
      </c>
    </row>
    <row r="13" spans="1:79" x14ac:dyDescent="0.25">
      <c r="A13" t="s">
        <v>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f t="shared" ref="O13:Z13" si="43">O9*3</f>
        <v>12</v>
      </c>
      <c r="P13" s="2">
        <f t="shared" si="43"/>
        <v>12</v>
      </c>
      <c r="Q13" s="2">
        <f t="shared" si="43"/>
        <v>12</v>
      </c>
      <c r="R13" s="2">
        <f t="shared" si="43"/>
        <v>12</v>
      </c>
      <c r="S13" s="2">
        <f t="shared" si="43"/>
        <v>12</v>
      </c>
      <c r="T13" s="2">
        <f t="shared" si="43"/>
        <v>12</v>
      </c>
      <c r="U13" s="2">
        <f t="shared" si="43"/>
        <v>12</v>
      </c>
      <c r="V13" s="2">
        <f t="shared" si="43"/>
        <v>12</v>
      </c>
      <c r="W13" s="2">
        <f t="shared" si="43"/>
        <v>12</v>
      </c>
      <c r="X13" s="2">
        <f t="shared" si="43"/>
        <v>12</v>
      </c>
      <c r="Y13" s="2">
        <f t="shared" si="43"/>
        <v>12</v>
      </c>
      <c r="Z13" s="2">
        <f t="shared" si="43"/>
        <v>12</v>
      </c>
      <c r="AB13" s="2">
        <f t="shared" ref="AB13:AM13" si="44">AB9*3</f>
        <v>12</v>
      </c>
      <c r="AC13" s="2">
        <f t="shared" si="44"/>
        <v>12</v>
      </c>
      <c r="AD13" s="2">
        <f t="shared" si="44"/>
        <v>12</v>
      </c>
      <c r="AE13" s="2">
        <f t="shared" si="44"/>
        <v>12</v>
      </c>
      <c r="AF13" s="2">
        <f t="shared" si="44"/>
        <v>12</v>
      </c>
      <c r="AG13" s="2">
        <f t="shared" si="44"/>
        <v>12</v>
      </c>
      <c r="AH13" s="2">
        <f t="shared" si="44"/>
        <v>12</v>
      </c>
      <c r="AI13" s="2">
        <f t="shared" si="44"/>
        <v>12</v>
      </c>
      <c r="AJ13" s="2">
        <f t="shared" si="44"/>
        <v>12</v>
      </c>
      <c r="AK13" s="2">
        <f t="shared" si="44"/>
        <v>12</v>
      </c>
      <c r="AL13" s="2">
        <f t="shared" si="44"/>
        <v>12</v>
      </c>
      <c r="AM13" s="2">
        <f t="shared" si="44"/>
        <v>12</v>
      </c>
      <c r="AO13" s="2">
        <f t="shared" ref="AO13:AZ13" si="45">AO9*3</f>
        <v>12</v>
      </c>
      <c r="AP13" s="2">
        <f t="shared" si="45"/>
        <v>12</v>
      </c>
      <c r="AQ13" s="2">
        <f t="shared" si="45"/>
        <v>12</v>
      </c>
      <c r="AR13" s="2">
        <f t="shared" si="45"/>
        <v>12</v>
      </c>
      <c r="AS13" s="2">
        <f t="shared" si="45"/>
        <v>12</v>
      </c>
      <c r="AT13" s="2">
        <f t="shared" si="45"/>
        <v>12</v>
      </c>
      <c r="AU13" s="2">
        <f t="shared" si="45"/>
        <v>12</v>
      </c>
      <c r="AV13" s="2">
        <f t="shared" si="45"/>
        <v>12</v>
      </c>
      <c r="AW13" s="2">
        <f t="shared" si="45"/>
        <v>12</v>
      </c>
      <c r="AX13" s="2">
        <f t="shared" si="45"/>
        <v>12</v>
      </c>
      <c r="AY13" s="2">
        <f t="shared" si="45"/>
        <v>12</v>
      </c>
      <c r="AZ13" s="2">
        <f t="shared" si="45"/>
        <v>12</v>
      </c>
      <c r="BB13" s="2">
        <f t="shared" ref="BB13:BM13" si="46">BB9*3</f>
        <v>12</v>
      </c>
      <c r="BC13" s="2">
        <f t="shared" si="46"/>
        <v>12</v>
      </c>
      <c r="BD13" s="2">
        <f t="shared" si="46"/>
        <v>12</v>
      </c>
      <c r="BE13" s="2">
        <f t="shared" si="46"/>
        <v>12</v>
      </c>
      <c r="BF13" s="2">
        <f t="shared" si="46"/>
        <v>12</v>
      </c>
      <c r="BG13" s="2">
        <f t="shared" si="46"/>
        <v>12</v>
      </c>
      <c r="BH13" s="2">
        <f t="shared" si="46"/>
        <v>12</v>
      </c>
      <c r="BI13" s="2">
        <f t="shared" si="46"/>
        <v>12</v>
      </c>
      <c r="BJ13" s="2">
        <f t="shared" si="46"/>
        <v>12</v>
      </c>
      <c r="BK13" s="2">
        <f t="shared" si="46"/>
        <v>12</v>
      </c>
      <c r="BL13" s="2">
        <f t="shared" si="46"/>
        <v>12</v>
      </c>
      <c r="BM13" s="2">
        <f t="shared" si="46"/>
        <v>12</v>
      </c>
      <c r="BO13" s="2">
        <f t="shared" ref="BO13:BZ13" si="47">BO9*3</f>
        <v>12</v>
      </c>
      <c r="BP13" s="2">
        <f t="shared" si="47"/>
        <v>12</v>
      </c>
      <c r="BQ13" s="2">
        <f t="shared" si="47"/>
        <v>12</v>
      </c>
      <c r="BR13" s="2">
        <f t="shared" si="47"/>
        <v>12</v>
      </c>
      <c r="BS13" s="2">
        <f t="shared" si="47"/>
        <v>12</v>
      </c>
      <c r="BT13" s="2">
        <f t="shared" si="47"/>
        <v>12</v>
      </c>
      <c r="BU13" s="2">
        <f t="shared" si="47"/>
        <v>12</v>
      </c>
      <c r="BV13" s="2">
        <f t="shared" si="47"/>
        <v>12</v>
      </c>
      <c r="BW13" s="2">
        <f t="shared" si="47"/>
        <v>12</v>
      </c>
      <c r="BX13" s="2">
        <f t="shared" si="47"/>
        <v>12</v>
      </c>
      <c r="BY13" s="2">
        <f t="shared" si="47"/>
        <v>12</v>
      </c>
      <c r="BZ13" s="2">
        <f t="shared" si="47"/>
        <v>12</v>
      </c>
    </row>
    <row r="14" spans="1:79" x14ac:dyDescent="0.25">
      <c r="A14" t="s">
        <v>39</v>
      </c>
      <c r="I14" s="4"/>
      <c r="J14" s="4"/>
      <c r="K14" s="4"/>
      <c r="L14" s="4"/>
      <c r="M14" s="4"/>
      <c r="O14" s="4">
        <v>1000</v>
      </c>
      <c r="P14" s="4">
        <v>1200</v>
      </c>
      <c r="Q14" s="4">
        <v>1200</v>
      </c>
      <c r="R14" s="4">
        <v>1200</v>
      </c>
      <c r="S14" s="4">
        <v>1400</v>
      </c>
      <c r="T14" s="4">
        <v>1400</v>
      </c>
      <c r="U14" s="4">
        <v>1400</v>
      </c>
      <c r="V14" s="4">
        <v>1400</v>
      </c>
      <c r="W14" s="4">
        <v>1500</v>
      </c>
      <c r="X14" s="4">
        <v>1500</v>
      </c>
      <c r="Y14" s="4">
        <v>1500</v>
      </c>
      <c r="Z14" s="4">
        <v>1500</v>
      </c>
      <c r="AB14" s="4">
        <v>1600</v>
      </c>
      <c r="AC14" s="4">
        <v>1600</v>
      </c>
      <c r="AD14" s="4">
        <v>1600</v>
      </c>
      <c r="AE14" s="4">
        <v>1600</v>
      </c>
      <c r="AF14" s="4">
        <v>1600</v>
      </c>
      <c r="AG14" s="4">
        <v>1750</v>
      </c>
      <c r="AH14" s="4">
        <v>1750</v>
      </c>
      <c r="AI14" s="4">
        <v>1750</v>
      </c>
      <c r="AJ14" s="4">
        <v>1800</v>
      </c>
      <c r="AK14" s="4">
        <v>1800</v>
      </c>
      <c r="AL14" s="4">
        <v>1800</v>
      </c>
      <c r="AM14" s="4">
        <v>1800</v>
      </c>
      <c r="AO14" s="4">
        <v>1900</v>
      </c>
      <c r="AP14" s="4">
        <v>1900</v>
      </c>
      <c r="AQ14" s="4">
        <v>2000</v>
      </c>
      <c r="AR14" s="4">
        <v>2000</v>
      </c>
      <c r="AS14" s="4">
        <v>2250</v>
      </c>
      <c r="AT14" s="4">
        <v>2250</v>
      </c>
      <c r="AU14" s="4">
        <v>2500</v>
      </c>
      <c r="AV14" s="4">
        <v>2500</v>
      </c>
      <c r="AW14" s="4">
        <v>2750</v>
      </c>
      <c r="AX14" s="4">
        <v>2750</v>
      </c>
      <c r="AY14" s="4">
        <v>2750</v>
      </c>
      <c r="AZ14" s="4">
        <v>3000</v>
      </c>
      <c r="BB14" s="4">
        <v>3200</v>
      </c>
      <c r="BC14" s="4">
        <v>3200</v>
      </c>
      <c r="BD14" s="4">
        <v>3200</v>
      </c>
      <c r="BE14" s="4">
        <v>3200</v>
      </c>
      <c r="BF14" s="4">
        <v>3300</v>
      </c>
      <c r="BG14" s="4">
        <v>3300</v>
      </c>
      <c r="BH14" s="4">
        <v>3400</v>
      </c>
      <c r="BI14" s="4">
        <v>3400</v>
      </c>
      <c r="BJ14" s="4">
        <v>3500</v>
      </c>
      <c r="BK14" s="4">
        <v>3500</v>
      </c>
      <c r="BL14" s="4">
        <v>3500</v>
      </c>
      <c r="BM14" s="4">
        <v>3500</v>
      </c>
      <c r="BO14" s="4">
        <v>3600</v>
      </c>
      <c r="BP14" s="4">
        <v>3600</v>
      </c>
      <c r="BQ14" s="4">
        <v>3750</v>
      </c>
      <c r="BR14" s="4">
        <v>3750</v>
      </c>
      <c r="BS14" s="4">
        <v>3750</v>
      </c>
      <c r="BT14" s="4">
        <v>3750</v>
      </c>
      <c r="BU14" s="4">
        <v>3800</v>
      </c>
      <c r="BV14" s="4">
        <v>3800</v>
      </c>
      <c r="BW14" s="4">
        <v>3800</v>
      </c>
      <c r="BX14" s="4">
        <v>4000</v>
      </c>
      <c r="BY14" s="4">
        <v>4000</v>
      </c>
      <c r="BZ14" s="4">
        <v>4000</v>
      </c>
    </row>
    <row r="15" spans="1:79" x14ac:dyDescent="0.25">
      <c r="A15" t="s">
        <v>40</v>
      </c>
      <c r="I15" s="4"/>
      <c r="J15" s="4"/>
      <c r="K15" s="4"/>
      <c r="L15" s="4"/>
      <c r="M15" s="4"/>
      <c r="N15" s="6">
        <f>SUM(I15:M15)</f>
        <v>0</v>
      </c>
      <c r="O15" s="4">
        <f t="shared" ref="O15:Z15" si="48">O14*20</f>
        <v>20000</v>
      </c>
      <c r="P15" s="4">
        <f t="shared" si="48"/>
        <v>24000</v>
      </c>
      <c r="Q15" s="4">
        <f t="shared" si="48"/>
        <v>24000</v>
      </c>
      <c r="R15" s="4">
        <f t="shared" si="48"/>
        <v>24000</v>
      </c>
      <c r="S15" s="4">
        <f t="shared" si="48"/>
        <v>28000</v>
      </c>
      <c r="T15" s="4">
        <f t="shared" si="48"/>
        <v>28000</v>
      </c>
      <c r="U15" s="4">
        <f t="shared" si="48"/>
        <v>28000</v>
      </c>
      <c r="V15" s="4">
        <f t="shared" si="48"/>
        <v>28000</v>
      </c>
      <c r="W15" s="4">
        <f t="shared" si="48"/>
        <v>30000</v>
      </c>
      <c r="X15" s="4">
        <f t="shared" si="48"/>
        <v>30000</v>
      </c>
      <c r="Y15" s="4">
        <f t="shared" si="48"/>
        <v>30000</v>
      </c>
      <c r="Z15" s="4">
        <f t="shared" si="48"/>
        <v>30000</v>
      </c>
      <c r="AA15" s="6">
        <f>SUM(O15:Z15)</f>
        <v>324000</v>
      </c>
      <c r="AB15" s="4">
        <f t="shared" ref="AB15:AM15" si="49">AB14*20</f>
        <v>32000</v>
      </c>
      <c r="AC15" s="4">
        <f t="shared" si="49"/>
        <v>32000</v>
      </c>
      <c r="AD15" s="4">
        <f t="shared" si="49"/>
        <v>32000</v>
      </c>
      <c r="AE15" s="4">
        <f t="shared" si="49"/>
        <v>32000</v>
      </c>
      <c r="AF15" s="4">
        <f t="shared" si="49"/>
        <v>32000</v>
      </c>
      <c r="AG15" s="4">
        <f t="shared" si="49"/>
        <v>35000</v>
      </c>
      <c r="AH15" s="4">
        <f t="shared" si="49"/>
        <v>35000</v>
      </c>
      <c r="AI15" s="4">
        <f t="shared" si="49"/>
        <v>35000</v>
      </c>
      <c r="AJ15" s="4">
        <f t="shared" si="49"/>
        <v>36000</v>
      </c>
      <c r="AK15" s="4">
        <f t="shared" si="49"/>
        <v>36000</v>
      </c>
      <c r="AL15" s="4">
        <f t="shared" si="49"/>
        <v>36000</v>
      </c>
      <c r="AM15" s="4">
        <f t="shared" si="49"/>
        <v>36000</v>
      </c>
      <c r="AN15" s="6">
        <f>SUM(AB15:AM15)</f>
        <v>409000</v>
      </c>
      <c r="AO15" s="4">
        <f t="shared" ref="AO15:AZ15" si="50">AO14*20</f>
        <v>38000</v>
      </c>
      <c r="AP15" s="4">
        <f t="shared" si="50"/>
        <v>38000</v>
      </c>
      <c r="AQ15" s="4">
        <f t="shared" si="50"/>
        <v>40000</v>
      </c>
      <c r="AR15" s="4">
        <f t="shared" si="50"/>
        <v>40000</v>
      </c>
      <c r="AS15" s="4">
        <f t="shared" si="50"/>
        <v>45000</v>
      </c>
      <c r="AT15" s="4">
        <f t="shared" si="50"/>
        <v>45000</v>
      </c>
      <c r="AU15" s="4">
        <f t="shared" si="50"/>
        <v>50000</v>
      </c>
      <c r="AV15" s="4">
        <f t="shared" si="50"/>
        <v>50000</v>
      </c>
      <c r="AW15" s="4">
        <f t="shared" si="50"/>
        <v>55000</v>
      </c>
      <c r="AX15" s="4">
        <f t="shared" si="50"/>
        <v>55000</v>
      </c>
      <c r="AY15" s="4">
        <f t="shared" si="50"/>
        <v>55000</v>
      </c>
      <c r="AZ15" s="4">
        <f t="shared" si="50"/>
        <v>60000</v>
      </c>
      <c r="BA15" s="6">
        <f>SUM(AO15:AZ15)</f>
        <v>571000</v>
      </c>
      <c r="BB15" s="4">
        <f t="shared" ref="BB15:BM15" si="51">BB14*20</f>
        <v>64000</v>
      </c>
      <c r="BC15" s="4">
        <f t="shared" si="51"/>
        <v>64000</v>
      </c>
      <c r="BD15" s="4">
        <f t="shared" si="51"/>
        <v>64000</v>
      </c>
      <c r="BE15" s="4">
        <f t="shared" si="51"/>
        <v>64000</v>
      </c>
      <c r="BF15" s="4">
        <f t="shared" si="51"/>
        <v>66000</v>
      </c>
      <c r="BG15" s="4">
        <f t="shared" si="51"/>
        <v>66000</v>
      </c>
      <c r="BH15" s="4">
        <f t="shared" si="51"/>
        <v>68000</v>
      </c>
      <c r="BI15" s="4">
        <f t="shared" si="51"/>
        <v>68000</v>
      </c>
      <c r="BJ15" s="4">
        <f t="shared" si="51"/>
        <v>70000</v>
      </c>
      <c r="BK15" s="4">
        <f t="shared" si="51"/>
        <v>70000</v>
      </c>
      <c r="BL15" s="4">
        <f t="shared" si="51"/>
        <v>70000</v>
      </c>
      <c r="BM15" s="4">
        <f t="shared" si="51"/>
        <v>70000</v>
      </c>
      <c r="BN15" s="6">
        <f>SUM(BB15:BM15)</f>
        <v>804000</v>
      </c>
      <c r="BO15" s="4">
        <f t="shared" ref="BO15:BZ15" si="52">BO14*20</f>
        <v>72000</v>
      </c>
      <c r="BP15" s="4">
        <f t="shared" si="52"/>
        <v>72000</v>
      </c>
      <c r="BQ15" s="4">
        <f t="shared" si="52"/>
        <v>75000</v>
      </c>
      <c r="BR15" s="4">
        <f t="shared" si="52"/>
        <v>75000</v>
      </c>
      <c r="BS15" s="4">
        <f t="shared" si="52"/>
        <v>75000</v>
      </c>
      <c r="BT15" s="4">
        <f t="shared" si="52"/>
        <v>75000</v>
      </c>
      <c r="BU15" s="4">
        <f t="shared" si="52"/>
        <v>76000</v>
      </c>
      <c r="BV15" s="4">
        <f t="shared" si="52"/>
        <v>76000</v>
      </c>
      <c r="BW15" s="4">
        <f t="shared" si="52"/>
        <v>76000</v>
      </c>
      <c r="BX15" s="4">
        <f t="shared" si="52"/>
        <v>80000</v>
      </c>
      <c r="BY15" s="4">
        <f t="shared" si="52"/>
        <v>80000</v>
      </c>
      <c r="BZ15" s="4">
        <f t="shared" si="52"/>
        <v>80000</v>
      </c>
      <c r="CA15" s="6">
        <f>SUM(BO15:BZ15)</f>
        <v>912000</v>
      </c>
    </row>
    <row r="16" spans="1:79" x14ac:dyDescent="0.25">
      <c r="A16" t="s">
        <v>22</v>
      </c>
      <c r="I16" s="3"/>
      <c r="J16" s="3"/>
      <c r="K16" s="3"/>
      <c r="L16" s="3"/>
      <c r="M16" s="3"/>
      <c r="O16" s="3">
        <f>O15*O8</f>
        <v>120000</v>
      </c>
      <c r="P16" s="3">
        <f t="shared" ref="P16:Z16" si="53">P15*P8</f>
        <v>144000</v>
      </c>
      <c r="Q16" s="3">
        <f t="shared" si="53"/>
        <v>144000</v>
      </c>
      <c r="R16" s="3">
        <f t="shared" si="53"/>
        <v>144000</v>
      </c>
      <c r="S16" s="3">
        <f t="shared" si="53"/>
        <v>168000</v>
      </c>
      <c r="T16" s="3">
        <f t="shared" si="53"/>
        <v>168000</v>
      </c>
      <c r="U16" s="3">
        <f t="shared" si="53"/>
        <v>168000</v>
      </c>
      <c r="V16" s="3">
        <f t="shared" si="53"/>
        <v>168000</v>
      </c>
      <c r="W16" s="3">
        <f t="shared" si="53"/>
        <v>180000</v>
      </c>
      <c r="X16" s="3">
        <f t="shared" si="53"/>
        <v>180000</v>
      </c>
      <c r="Y16" s="3">
        <f t="shared" si="53"/>
        <v>180000</v>
      </c>
      <c r="Z16" s="3">
        <f t="shared" si="53"/>
        <v>180000</v>
      </c>
      <c r="AA16" s="14">
        <f>SUM(O16:Z16)</f>
        <v>1944000</v>
      </c>
      <c r="AB16" s="3">
        <f>AB15*AB8</f>
        <v>192000</v>
      </c>
      <c r="AC16" s="3">
        <f t="shared" ref="AC16" si="54">AC15*AC8</f>
        <v>192000</v>
      </c>
      <c r="AD16" s="3">
        <f t="shared" ref="AD16" si="55">AD15*AD8</f>
        <v>192000</v>
      </c>
      <c r="AE16" s="3">
        <f t="shared" ref="AE16" si="56">AE15*AE8</f>
        <v>192000</v>
      </c>
      <c r="AF16" s="3">
        <f t="shared" ref="AF16" si="57">AF15*AF8</f>
        <v>192000</v>
      </c>
      <c r="AG16" s="3">
        <f t="shared" ref="AG16" si="58">AG15*AG8</f>
        <v>210000</v>
      </c>
      <c r="AH16" s="3">
        <f t="shared" ref="AH16" si="59">AH15*AH8</f>
        <v>210000</v>
      </c>
      <c r="AI16" s="3">
        <f t="shared" ref="AI16" si="60">AI15*AI8</f>
        <v>210000</v>
      </c>
      <c r="AJ16" s="3">
        <f t="shared" ref="AJ16" si="61">AJ15*AJ8</f>
        <v>216000</v>
      </c>
      <c r="AK16" s="3">
        <f t="shared" ref="AK16" si="62">AK15*AK8</f>
        <v>216000</v>
      </c>
      <c r="AL16" s="3">
        <f t="shared" ref="AL16" si="63">AL15*AL8</f>
        <v>216000</v>
      </c>
      <c r="AM16" s="3">
        <f t="shared" ref="AM16" si="64">AM15*AM8</f>
        <v>216000</v>
      </c>
      <c r="AN16" s="14">
        <f>SUM(AB16:AM16)</f>
        <v>2454000</v>
      </c>
      <c r="AO16" s="3">
        <f>AO15*AO8</f>
        <v>228000</v>
      </c>
      <c r="AP16" s="3">
        <f t="shared" ref="AP16:AZ16" si="65">AP15*AP8</f>
        <v>228000</v>
      </c>
      <c r="AQ16" s="3">
        <f t="shared" si="65"/>
        <v>240000</v>
      </c>
      <c r="AR16" s="3">
        <f t="shared" si="65"/>
        <v>240000</v>
      </c>
      <c r="AS16" s="3">
        <f t="shared" si="65"/>
        <v>270000</v>
      </c>
      <c r="AT16" s="3">
        <f t="shared" si="65"/>
        <v>270000</v>
      </c>
      <c r="AU16" s="3">
        <f t="shared" si="65"/>
        <v>300000</v>
      </c>
      <c r="AV16" s="3">
        <f t="shared" si="65"/>
        <v>300000</v>
      </c>
      <c r="AW16" s="3">
        <f t="shared" si="65"/>
        <v>330000</v>
      </c>
      <c r="AX16" s="3">
        <f t="shared" si="65"/>
        <v>330000</v>
      </c>
      <c r="AY16" s="3">
        <f t="shared" si="65"/>
        <v>330000</v>
      </c>
      <c r="AZ16" s="3">
        <f t="shared" si="65"/>
        <v>360000</v>
      </c>
      <c r="BA16" s="14">
        <f>SUM(AO16:AZ16)</f>
        <v>3426000</v>
      </c>
      <c r="BB16" s="3">
        <f>BB15*BB8</f>
        <v>384000</v>
      </c>
      <c r="BC16" s="3">
        <f t="shared" ref="BC16:BM16" si="66">BC15*BC8</f>
        <v>384000</v>
      </c>
      <c r="BD16" s="3">
        <f t="shared" si="66"/>
        <v>384000</v>
      </c>
      <c r="BE16" s="3">
        <f t="shared" si="66"/>
        <v>384000</v>
      </c>
      <c r="BF16" s="3">
        <f t="shared" si="66"/>
        <v>396000</v>
      </c>
      <c r="BG16" s="3">
        <f t="shared" si="66"/>
        <v>396000</v>
      </c>
      <c r="BH16" s="3">
        <f t="shared" si="66"/>
        <v>408000</v>
      </c>
      <c r="BI16" s="3">
        <f t="shared" si="66"/>
        <v>408000</v>
      </c>
      <c r="BJ16" s="3">
        <f t="shared" si="66"/>
        <v>420000</v>
      </c>
      <c r="BK16" s="3">
        <f t="shared" si="66"/>
        <v>420000</v>
      </c>
      <c r="BL16" s="3">
        <f t="shared" si="66"/>
        <v>420000</v>
      </c>
      <c r="BM16" s="3">
        <f t="shared" si="66"/>
        <v>420000</v>
      </c>
      <c r="BN16" s="14">
        <f>SUM(BB16:BM16)</f>
        <v>4824000</v>
      </c>
      <c r="BO16" s="3">
        <f>BO15*BO8</f>
        <v>432000</v>
      </c>
      <c r="BP16" s="3">
        <f t="shared" ref="BP16:BZ16" si="67">BP15*BP8</f>
        <v>432000</v>
      </c>
      <c r="BQ16" s="3">
        <f t="shared" si="67"/>
        <v>450000</v>
      </c>
      <c r="BR16" s="3">
        <f t="shared" si="67"/>
        <v>450000</v>
      </c>
      <c r="BS16" s="3">
        <f t="shared" si="67"/>
        <v>450000</v>
      </c>
      <c r="BT16" s="3">
        <f t="shared" si="67"/>
        <v>450000</v>
      </c>
      <c r="BU16" s="3">
        <f t="shared" si="67"/>
        <v>456000</v>
      </c>
      <c r="BV16" s="3">
        <f t="shared" si="67"/>
        <v>456000</v>
      </c>
      <c r="BW16" s="3">
        <f t="shared" si="67"/>
        <v>456000</v>
      </c>
      <c r="BX16" s="3">
        <f t="shared" si="67"/>
        <v>480000</v>
      </c>
      <c r="BY16" s="3">
        <f t="shared" si="67"/>
        <v>480000</v>
      </c>
      <c r="BZ16" s="3">
        <f t="shared" si="67"/>
        <v>480000</v>
      </c>
      <c r="CA16" s="14">
        <f>SUM(BO16:BZ16)</f>
        <v>5472000</v>
      </c>
    </row>
    <row r="18" spans="1:79" x14ac:dyDescent="0.25">
      <c r="A18" t="s">
        <v>78</v>
      </c>
    </row>
    <row r="19" spans="1:79" x14ac:dyDescent="0.25">
      <c r="A19" t="s">
        <v>33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3.75</v>
      </c>
      <c r="U19" s="2">
        <v>3.75</v>
      </c>
      <c r="V19" s="2">
        <v>3.75</v>
      </c>
      <c r="W19" s="2">
        <v>3.75</v>
      </c>
      <c r="X19" s="2">
        <v>3.75</v>
      </c>
      <c r="Y19" s="2">
        <v>3.75</v>
      </c>
      <c r="Z19" s="2">
        <v>3.75</v>
      </c>
      <c r="AA19" s="26"/>
      <c r="AB19" s="2">
        <v>3.75</v>
      </c>
      <c r="AC19" s="2">
        <v>3.75</v>
      </c>
      <c r="AD19" s="2">
        <v>3.75</v>
      </c>
      <c r="AE19" s="2">
        <v>3.75</v>
      </c>
      <c r="AF19" s="2">
        <v>3.75</v>
      </c>
      <c r="AG19" s="2">
        <v>3.75</v>
      </c>
      <c r="AH19" s="2">
        <v>3.75</v>
      </c>
      <c r="AI19" s="2">
        <v>3.75</v>
      </c>
      <c r="AJ19" s="2">
        <v>3.75</v>
      </c>
      <c r="AK19" s="2">
        <v>3.75</v>
      </c>
      <c r="AL19" s="2">
        <v>3.75</v>
      </c>
      <c r="AM19" s="2">
        <v>3.75</v>
      </c>
      <c r="AN19" s="26"/>
      <c r="AO19" s="2">
        <v>3.75</v>
      </c>
      <c r="AP19" s="2">
        <v>3.75</v>
      </c>
      <c r="AQ19" s="2">
        <v>3.75</v>
      </c>
      <c r="AR19" s="2">
        <v>3.75</v>
      </c>
      <c r="AS19" s="2">
        <v>3.75</v>
      </c>
      <c r="AT19" s="2">
        <v>3.75</v>
      </c>
      <c r="AU19" s="2">
        <v>3.75</v>
      </c>
      <c r="AV19" s="2">
        <v>3.75</v>
      </c>
      <c r="AW19" s="2">
        <v>3.75</v>
      </c>
      <c r="AX19" s="2">
        <v>3.75</v>
      </c>
      <c r="AY19" s="2">
        <v>3.75</v>
      </c>
      <c r="AZ19" s="2">
        <v>3.75</v>
      </c>
      <c r="BA19" s="26"/>
      <c r="BB19" s="2">
        <v>3.5</v>
      </c>
      <c r="BC19" s="2">
        <v>3.5</v>
      </c>
      <c r="BD19" s="2">
        <v>3.5</v>
      </c>
      <c r="BE19" s="2">
        <v>3.5</v>
      </c>
      <c r="BF19" s="2">
        <v>3.5</v>
      </c>
      <c r="BG19" s="2">
        <v>3.5</v>
      </c>
      <c r="BH19" s="2">
        <v>3.5</v>
      </c>
      <c r="BI19" s="2">
        <v>3.5</v>
      </c>
      <c r="BJ19" s="2">
        <v>3.5</v>
      </c>
      <c r="BK19" s="2">
        <v>3.5</v>
      </c>
      <c r="BL19" s="2">
        <v>3.5</v>
      </c>
      <c r="BM19" s="2">
        <v>3.5</v>
      </c>
      <c r="BN19" s="26"/>
      <c r="BO19" s="2">
        <v>3.5</v>
      </c>
      <c r="BP19" s="2">
        <v>3.5</v>
      </c>
      <c r="BQ19" s="2">
        <v>3.5</v>
      </c>
      <c r="BR19" s="2">
        <v>3.5</v>
      </c>
      <c r="BS19" s="2">
        <v>3.5</v>
      </c>
      <c r="BT19" s="2">
        <v>3.5</v>
      </c>
      <c r="BU19" s="2">
        <v>3.5</v>
      </c>
      <c r="BV19" s="2">
        <v>3.5</v>
      </c>
      <c r="BW19" s="2">
        <v>3.5</v>
      </c>
      <c r="BX19" s="2">
        <v>3.5</v>
      </c>
      <c r="BY19" s="2">
        <v>3.5</v>
      </c>
      <c r="BZ19" s="2">
        <v>3.5</v>
      </c>
      <c r="CA19" s="26"/>
    </row>
    <row r="20" spans="1:79" x14ac:dyDescent="0.25">
      <c r="A20" t="s">
        <v>34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2.25</v>
      </c>
      <c r="U20" s="2">
        <v>2.25</v>
      </c>
      <c r="V20" s="2">
        <v>2.25</v>
      </c>
      <c r="W20" s="2">
        <v>2.25</v>
      </c>
      <c r="X20" s="2">
        <v>2.25</v>
      </c>
      <c r="Y20" s="2">
        <v>2.25</v>
      </c>
      <c r="Z20" s="2">
        <v>2.25</v>
      </c>
      <c r="AB20" s="2">
        <v>2.5</v>
      </c>
      <c r="AC20" s="2">
        <v>2.5</v>
      </c>
      <c r="AD20" s="2">
        <v>2.5</v>
      </c>
      <c r="AE20" s="2">
        <v>2.5</v>
      </c>
      <c r="AF20" s="2">
        <v>2.5</v>
      </c>
      <c r="AG20" s="2">
        <v>2.5</v>
      </c>
      <c r="AH20" s="2">
        <v>2.25</v>
      </c>
      <c r="AI20" s="2">
        <v>2.25</v>
      </c>
      <c r="AJ20" s="2">
        <v>2.25</v>
      </c>
      <c r="AK20" s="2">
        <v>2.25</v>
      </c>
      <c r="AL20" s="2">
        <v>2.25</v>
      </c>
      <c r="AM20" s="2">
        <v>2.25</v>
      </c>
      <c r="AO20" s="2">
        <v>2.25</v>
      </c>
      <c r="AP20" s="2">
        <v>2.25</v>
      </c>
      <c r="AQ20" s="2">
        <v>2.25</v>
      </c>
      <c r="AR20" s="2">
        <v>2.25</v>
      </c>
      <c r="AS20" s="2">
        <v>2.25</v>
      </c>
      <c r="AT20" s="2">
        <v>2.25</v>
      </c>
      <c r="AU20" s="2">
        <v>2.25</v>
      </c>
      <c r="AV20" s="2">
        <v>2.25</v>
      </c>
      <c r="AW20" s="2">
        <v>2.25</v>
      </c>
      <c r="AX20" s="2">
        <v>2.25</v>
      </c>
      <c r="AY20" s="2">
        <v>2.25</v>
      </c>
      <c r="AZ20" s="2">
        <v>2.25</v>
      </c>
      <c r="BB20" s="2">
        <v>2</v>
      </c>
      <c r="BC20" s="2">
        <v>2</v>
      </c>
      <c r="BD20" s="2">
        <v>2</v>
      </c>
      <c r="BE20" s="2">
        <v>2</v>
      </c>
      <c r="BF20" s="2">
        <v>2</v>
      </c>
      <c r="BG20" s="2">
        <v>2</v>
      </c>
      <c r="BH20" s="2">
        <v>2</v>
      </c>
      <c r="BI20" s="2">
        <v>2</v>
      </c>
      <c r="BJ20" s="2">
        <v>2</v>
      </c>
      <c r="BK20" s="2">
        <v>2</v>
      </c>
      <c r="BL20" s="2">
        <v>2</v>
      </c>
      <c r="BM20" s="2">
        <v>2</v>
      </c>
      <c r="BO20" s="2">
        <v>2</v>
      </c>
      <c r="BP20" s="2">
        <v>2</v>
      </c>
      <c r="BQ20" s="2">
        <v>2</v>
      </c>
      <c r="BR20" s="2">
        <v>2</v>
      </c>
      <c r="BS20" s="2">
        <v>2</v>
      </c>
      <c r="BT20" s="2">
        <v>2</v>
      </c>
      <c r="BU20" s="2">
        <v>2</v>
      </c>
      <c r="BV20" s="2">
        <v>2</v>
      </c>
      <c r="BW20" s="2">
        <v>2</v>
      </c>
      <c r="BX20" s="2">
        <v>2</v>
      </c>
      <c r="BY20" s="2">
        <v>2</v>
      </c>
      <c r="BZ20" s="2">
        <v>2</v>
      </c>
    </row>
    <row r="21" spans="1:79" x14ac:dyDescent="0.25">
      <c r="A21" t="s">
        <v>27</v>
      </c>
      <c r="J21" s="3"/>
      <c r="K21" s="3"/>
      <c r="L21" s="3"/>
      <c r="M21" s="3"/>
      <c r="N21" s="2"/>
      <c r="O21" s="3"/>
      <c r="P21" s="3"/>
      <c r="Q21" s="3"/>
      <c r="R21" s="3"/>
      <c r="S21" s="3"/>
      <c r="T21" s="3">
        <f t="shared" ref="T21" si="68">T20*T26</f>
        <v>4500</v>
      </c>
      <c r="U21" s="3">
        <f t="shared" ref="U21" si="69">U20*U26</f>
        <v>9000</v>
      </c>
      <c r="V21" s="3">
        <f t="shared" ref="V21" si="70">V20*V26</f>
        <v>13500</v>
      </c>
      <c r="W21" s="3">
        <f t="shared" ref="W21" si="71">W20*W26</f>
        <v>18000</v>
      </c>
      <c r="X21" s="3">
        <f t="shared" ref="X21" si="72">X20*X26</f>
        <v>22500</v>
      </c>
      <c r="Y21" s="3">
        <f t="shared" ref="Y21" si="73">Y20*Y26</f>
        <v>27000</v>
      </c>
      <c r="Z21" s="3">
        <f t="shared" ref="Z21" si="74">Z20*Z26</f>
        <v>33750</v>
      </c>
      <c r="AA21" s="14"/>
      <c r="AB21" s="3">
        <f t="shared" ref="AB21" si="75">AB20*AB26</f>
        <v>40000</v>
      </c>
      <c r="AC21" s="3">
        <f t="shared" ref="AC21" si="76">AC20*AC26</f>
        <v>45000</v>
      </c>
      <c r="AD21" s="3">
        <f t="shared" ref="AD21" si="77">AD20*AD26</f>
        <v>50000</v>
      </c>
      <c r="AE21" s="3">
        <f t="shared" ref="AE21" si="78">AE20*AE26</f>
        <v>60000</v>
      </c>
      <c r="AF21" s="3">
        <f t="shared" ref="AF21" si="79">AF20*AF26</f>
        <v>75000</v>
      </c>
      <c r="AG21" s="3">
        <f t="shared" ref="AG21" si="80">AG20*AG26</f>
        <v>90000</v>
      </c>
      <c r="AH21" s="3">
        <f t="shared" ref="AH21" si="81">AH20*AH26</f>
        <v>99000</v>
      </c>
      <c r="AI21" s="3">
        <f t="shared" ref="AI21" si="82">AI20*AI26</f>
        <v>117000</v>
      </c>
      <c r="AJ21" s="3">
        <f t="shared" ref="AJ21" si="83">AJ20*AJ26</f>
        <v>135000</v>
      </c>
      <c r="AK21" s="3">
        <f t="shared" ref="AK21" si="84">AK20*AK26</f>
        <v>153000</v>
      </c>
      <c r="AL21" s="3">
        <f t="shared" ref="AL21" si="85">AL20*AL26</f>
        <v>162000</v>
      </c>
      <c r="AM21" s="3">
        <f t="shared" ref="AM21" si="86">AM20*AM26</f>
        <v>171000</v>
      </c>
      <c r="AN21" s="14"/>
      <c r="AO21" s="3">
        <f t="shared" ref="AO21:AZ21" si="87">AO20*AO26</f>
        <v>189000</v>
      </c>
      <c r="AP21" s="3">
        <f t="shared" si="87"/>
        <v>198000</v>
      </c>
      <c r="AQ21" s="3">
        <f t="shared" si="87"/>
        <v>207000</v>
      </c>
      <c r="AR21" s="3">
        <f t="shared" si="87"/>
        <v>216000</v>
      </c>
      <c r="AS21" s="3">
        <f t="shared" si="87"/>
        <v>225000</v>
      </c>
      <c r="AT21" s="3">
        <f t="shared" si="87"/>
        <v>243000</v>
      </c>
      <c r="AU21" s="3">
        <f t="shared" si="87"/>
        <v>252000</v>
      </c>
      <c r="AV21" s="3">
        <f t="shared" si="87"/>
        <v>261000</v>
      </c>
      <c r="AW21" s="3">
        <f t="shared" si="87"/>
        <v>270000</v>
      </c>
      <c r="AX21" s="3">
        <f t="shared" si="87"/>
        <v>288000</v>
      </c>
      <c r="AY21" s="3">
        <f t="shared" si="87"/>
        <v>297000</v>
      </c>
      <c r="AZ21" s="3">
        <f t="shared" si="87"/>
        <v>306000</v>
      </c>
      <c r="BA21" s="14"/>
      <c r="BB21" s="3">
        <f t="shared" ref="BB21:BM21" si="88">BB20*BB26</f>
        <v>288000</v>
      </c>
      <c r="BC21" s="3">
        <f t="shared" si="88"/>
        <v>296000</v>
      </c>
      <c r="BD21" s="3">
        <f t="shared" si="88"/>
        <v>304000</v>
      </c>
      <c r="BE21" s="3">
        <f t="shared" si="88"/>
        <v>312000</v>
      </c>
      <c r="BF21" s="3">
        <f t="shared" si="88"/>
        <v>328000</v>
      </c>
      <c r="BG21" s="3">
        <f t="shared" si="88"/>
        <v>336000</v>
      </c>
      <c r="BH21" s="3">
        <f t="shared" si="88"/>
        <v>344000</v>
      </c>
      <c r="BI21" s="3">
        <f t="shared" si="88"/>
        <v>352000</v>
      </c>
      <c r="BJ21" s="3">
        <f t="shared" si="88"/>
        <v>360000</v>
      </c>
      <c r="BK21" s="3">
        <f t="shared" si="88"/>
        <v>376000</v>
      </c>
      <c r="BL21" s="3">
        <f t="shared" si="88"/>
        <v>384000</v>
      </c>
      <c r="BM21" s="3">
        <f t="shared" si="88"/>
        <v>392000</v>
      </c>
      <c r="BN21" s="14"/>
      <c r="BO21" s="3">
        <f t="shared" ref="BO21:BZ21" si="89">BO20*BO26</f>
        <v>400000</v>
      </c>
      <c r="BP21" s="3">
        <f t="shared" si="89"/>
        <v>408000</v>
      </c>
      <c r="BQ21" s="3">
        <f t="shared" si="89"/>
        <v>416000</v>
      </c>
      <c r="BR21" s="3">
        <f t="shared" si="89"/>
        <v>424000</v>
      </c>
      <c r="BS21" s="3">
        <f t="shared" si="89"/>
        <v>432000</v>
      </c>
      <c r="BT21" s="3">
        <f t="shared" si="89"/>
        <v>440000</v>
      </c>
      <c r="BU21" s="3">
        <f t="shared" si="89"/>
        <v>448000</v>
      </c>
      <c r="BV21" s="3">
        <f t="shared" si="89"/>
        <v>456000</v>
      </c>
      <c r="BW21" s="3">
        <f t="shared" si="89"/>
        <v>464000</v>
      </c>
      <c r="BX21" s="3">
        <f t="shared" si="89"/>
        <v>472000</v>
      </c>
      <c r="BY21" s="3">
        <f t="shared" si="89"/>
        <v>480000</v>
      </c>
      <c r="BZ21" s="3">
        <f t="shared" si="89"/>
        <v>488000</v>
      </c>
      <c r="CA21" s="14"/>
    </row>
    <row r="22" spans="1:79" x14ac:dyDescent="0.25">
      <c r="A22" t="s">
        <v>20</v>
      </c>
      <c r="J22" s="5"/>
      <c r="K22" s="5"/>
      <c r="L22" s="5"/>
      <c r="M22" s="5"/>
      <c r="N22" s="2"/>
      <c r="O22" s="5"/>
      <c r="P22" s="5"/>
      <c r="Q22" s="5"/>
      <c r="R22" s="5"/>
      <c r="S22" s="5"/>
      <c r="T22" s="5">
        <f t="shared" ref="T22:Z22" si="90">(T19-T20)/T19</f>
        <v>0.4</v>
      </c>
      <c r="U22" s="5">
        <f t="shared" si="90"/>
        <v>0.4</v>
      </c>
      <c r="V22" s="5">
        <f t="shared" si="90"/>
        <v>0.4</v>
      </c>
      <c r="W22" s="5">
        <f t="shared" si="90"/>
        <v>0.4</v>
      </c>
      <c r="X22" s="5">
        <f t="shared" si="90"/>
        <v>0.4</v>
      </c>
      <c r="Y22" s="5">
        <f t="shared" si="90"/>
        <v>0.4</v>
      </c>
      <c r="Z22" s="5">
        <f t="shared" si="90"/>
        <v>0.4</v>
      </c>
      <c r="AB22" s="5">
        <f t="shared" ref="AB22:AM22" si="91">(AB19-AB20)/AB19</f>
        <v>0.33333333333333331</v>
      </c>
      <c r="AC22" s="5">
        <f t="shared" si="91"/>
        <v>0.33333333333333331</v>
      </c>
      <c r="AD22" s="5">
        <f t="shared" si="91"/>
        <v>0.33333333333333331</v>
      </c>
      <c r="AE22" s="5">
        <f t="shared" si="91"/>
        <v>0.33333333333333331</v>
      </c>
      <c r="AF22" s="5">
        <f t="shared" si="91"/>
        <v>0.33333333333333331</v>
      </c>
      <c r="AG22" s="5">
        <f t="shared" si="91"/>
        <v>0.33333333333333331</v>
      </c>
      <c r="AH22" s="5">
        <f t="shared" si="91"/>
        <v>0.4</v>
      </c>
      <c r="AI22" s="5">
        <f t="shared" si="91"/>
        <v>0.4</v>
      </c>
      <c r="AJ22" s="5">
        <f t="shared" si="91"/>
        <v>0.4</v>
      </c>
      <c r="AK22" s="5">
        <f t="shared" si="91"/>
        <v>0.4</v>
      </c>
      <c r="AL22" s="5">
        <f t="shared" si="91"/>
        <v>0.4</v>
      </c>
      <c r="AM22" s="5">
        <f t="shared" si="91"/>
        <v>0.4</v>
      </c>
      <c r="AO22" s="5">
        <f t="shared" ref="AO22:AZ22" si="92">(AO19-AO20)/AO19</f>
        <v>0.4</v>
      </c>
      <c r="AP22" s="5">
        <f t="shared" si="92"/>
        <v>0.4</v>
      </c>
      <c r="AQ22" s="5">
        <f t="shared" si="92"/>
        <v>0.4</v>
      </c>
      <c r="AR22" s="5">
        <f t="shared" si="92"/>
        <v>0.4</v>
      </c>
      <c r="AS22" s="5">
        <f t="shared" si="92"/>
        <v>0.4</v>
      </c>
      <c r="AT22" s="5">
        <f t="shared" si="92"/>
        <v>0.4</v>
      </c>
      <c r="AU22" s="5">
        <f t="shared" si="92"/>
        <v>0.4</v>
      </c>
      <c r="AV22" s="5">
        <f t="shared" si="92"/>
        <v>0.4</v>
      </c>
      <c r="AW22" s="5">
        <f t="shared" si="92"/>
        <v>0.4</v>
      </c>
      <c r="AX22" s="5">
        <f t="shared" si="92"/>
        <v>0.4</v>
      </c>
      <c r="AY22" s="5">
        <f t="shared" si="92"/>
        <v>0.4</v>
      </c>
      <c r="AZ22" s="5">
        <f t="shared" si="92"/>
        <v>0.4</v>
      </c>
      <c r="BB22" s="5">
        <f t="shared" ref="BB22:BM22" si="93">(BB19-BB20)/BB19</f>
        <v>0.42857142857142855</v>
      </c>
      <c r="BC22" s="5">
        <f t="shared" si="93"/>
        <v>0.42857142857142855</v>
      </c>
      <c r="BD22" s="5">
        <f t="shared" si="93"/>
        <v>0.42857142857142855</v>
      </c>
      <c r="BE22" s="5">
        <f t="shared" si="93"/>
        <v>0.42857142857142855</v>
      </c>
      <c r="BF22" s="5">
        <f t="shared" si="93"/>
        <v>0.42857142857142855</v>
      </c>
      <c r="BG22" s="5">
        <f t="shared" si="93"/>
        <v>0.42857142857142855</v>
      </c>
      <c r="BH22" s="5">
        <f t="shared" si="93"/>
        <v>0.42857142857142855</v>
      </c>
      <c r="BI22" s="5">
        <f t="shared" si="93"/>
        <v>0.42857142857142855</v>
      </c>
      <c r="BJ22" s="5">
        <f t="shared" si="93"/>
        <v>0.42857142857142855</v>
      </c>
      <c r="BK22" s="5">
        <f t="shared" si="93"/>
        <v>0.42857142857142855</v>
      </c>
      <c r="BL22" s="5">
        <f t="shared" si="93"/>
        <v>0.42857142857142855</v>
      </c>
      <c r="BM22" s="5">
        <f t="shared" si="93"/>
        <v>0.42857142857142855</v>
      </c>
      <c r="BO22" s="5">
        <f t="shared" ref="BO22:BZ22" si="94">(BO19-BO20)/BO19</f>
        <v>0.42857142857142855</v>
      </c>
      <c r="BP22" s="5">
        <f t="shared" si="94"/>
        <v>0.42857142857142855</v>
      </c>
      <c r="BQ22" s="5">
        <f t="shared" si="94"/>
        <v>0.42857142857142855</v>
      </c>
      <c r="BR22" s="5">
        <f t="shared" si="94"/>
        <v>0.42857142857142855</v>
      </c>
      <c r="BS22" s="5">
        <f t="shared" si="94"/>
        <v>0.42857142857142855</v>
      </c>
      <c r="BT22" s="5">
        <f t="shared" si="94"/>
        <v>0.42857142857142855</v>
      </c>
      <c r="BU22" s="5">
        <f t="shared" si="94"/>
        <v>0.42857142857142855</v>
      </c>
      <c r="BV22" s="5">
        <f t="shared" si="94"/>
        <v>0.42857142857142855</v>
      </c>
      <c r="BW22" s="5">
        <f t="shared" si="94"/>
        <v>0.42857142857142855</v>
      </c>
      <c r="BX22" s="5">
        <f t="shared" si="94"/>
        <v>0.42857142857142855</v>
      </c>
      <c r="BY22" s="5">
        <f t="shared" si="94"/>
        <v>0.42857142857142855</v>
      </c>
      <c r="BZ22" s="5">
        <f t="shared" si="94"/>
        <v>0.42857142857142855</v>
      </c>
    </row>
    <row r="23" spans="1:79" x14ac:dyDescent="0.25">
      <c r="A23" t="s">
        <v>36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f t="shared" ref="T23:Z23" si="95">T19*6</f>
        <v>22.5</v>
      </c>
      <c r="U23" s="2">
        <f t="shared" si="95"/>
        <v>22.5</v>
      </c>
      <c r="V23" s="2">
        <f t="shared" si="95"/>
        <v>22.5</v>
      </c>
      <c r="W23" s="2">
        <f t="shared" si="95"/>
        <v>22.5</v>
      </c>
      <c r="X23" s="2">
        <f t="shared" si="95"/>
        <v>22.5</v>
      </c>
      <c r="Y23" s="2">
        <f t="shared" si="95"/>
        <v>22.5</v>
      </c>
      <c r="Z23" s="2">
        <f t="shared" si="95"/>
        <v>22.5</v>
      </c>
      <c r="AB23" s="2">
        <f>AB19*6</f>
        <v>22.5</v>
      </c>
      <c r="AC23" s="2">
        <f t="shared" ref="AC23:AM23" si="96">AC19*6</f>
        <v>22.5</v>
      </c>
      <c r="AD23" s="2">
        <f t="shared" si="96"/>
        <v>22.5</v>
      </c>
      <c r="AE23" s="2">
        <f t="shared" si="96"/>
        <v>22.5</v>
      </c>
      <c r="AF23" s="2">
        <f t="shared" si="96"/>
        <v>22.5</v>
      </c>
      <c r="AG23" s="2">
        <f t="shared" si="96"/>
        <v>22.5</v>
      </c>
      <c r="AH23" s="2">
        <f t="shared" si="96"/>
        <v>22.5</v>
      </c>
      <c r="AI23" s="2">
        <f t="shared" si="96"/>
        <v>22.5</v>
      </c>
      <c r="AJ23" s="2">
        <f t="shared" si="96"/>
        <v>22.5</v>
      </c>
      <c r="AK23" s="2">
        <f t="shared" si="96"/>
        <v>22.5</v>
      </c>
      <c r="AL23" s="2">
        <f t="shared" si="96"/>
        <v>22.5</v>
      </c>
      <c r="AM23" s="2">
        <f t="shared" si="96"/>
        <v>22.5</v>
      </c>
      <c r="AO23" s="2">
        <f>AO19*6</f>
        <v>22.5</v>
      </c>
      <c r="AP23" s="2">
        <f t="shared" ref="AP23:AZ23" si="97">AP19*6</f>
        <v>22.5</v>
      </c>
      <c r="AQ23" s="2">
        <f t="shared" si="97"/>
        <v>22.5</v>
      </c>
      <c r="AR23" s="2">
        <f t="shared" si="97"/>
        <v>22.5</v>
      </c>
      <c r="AS23" s="2">
        <f t="shared" si="97"/>
        <v>22.5</v>
      </c>
      <c r="AT23" s="2">
        <f t="shared" si="97"/>
        <v>22.5</v>
      </c>
      <c r="AU23" s="2">
        <f t="shared" si="97"/>
        <v>22.5</v>
      </c>
      <c r="AV23" s="2">
        <f t="shared" si="97"/>
        <v>22.5</v>
      </c>
      <c r="AW23" s="2">
        <f t="shared" si="97"/>
        <v>22.5</v>
      </c>
      <c r="AX23" s="2">
        <f t="shared" si="97"/>
        <v>22.5</v>
      </c>
      <c r="AY23" s="2">
        <f t="shared" si="97"/>
        <v>22.5</v>
      </c>
      <c r="AZ23" s="2">
        <f t="shared" si="97"/>
        <v>22.5</v>
      </c>
      <c r="BB23" s="2">
        <f>BB19*6</f>
        <v>21</v>
      </c>
      <c r="BC23" s="2">
        <f t="shared" ref="BC23:BM23" si="98">BC19*6</f>
        <v>21</v>
      </c>
      <c r="BD23" s="2">
        <f t="shared" si="98"/>
        <v>21</v>
      </c>
      <c r="BE23" s="2">
        <f t="shared" si="98"/>
        <v>21</v>
      </c>
      <c r="BF23" s="2">
        <f t="shared" si="98"/>
        <v>21</v>
      </c>
      <c r="BG23" s="2">
        <f t="shared" si="98"/>
        <v>21</v>
      </c>
      <c r="BH23" s="2">
        <f t="shared" si="98"/>
        <v>21</v>
      </c>
      <c r="BI23" s="2">
        <f t="shared" si="98"/>
        <v>21</v>
      </c>
      <c r="BJ23" s="2">
        <f t="shared" si="98"/>
        <v>21</v>
      </c>
      <c r="BK23" s="2">
        <f t="shared" si="98"/>
        <v>21</v>
      </c>
      <c r="BL23" s="2">
        <f t="shared" si="98"/>
        <v>21</v>
      </c>
      <c r="BM23" s="2">
        <f t="shared" si="98"/>
        <v>21</v>
      </c>
      <c r="BO23" s="2">
        <f>BO19*6</f>
        <v>21</v>
      </c>
      <c r="BP23" s="2">
        <f t="shared" ref="BP23:BZ23" si="99">BP19*6</f>
        <v>21</v>
      </c>
      <c r="BQ23" s="2">
        <f t="shared" si="99"/>
        <v>21</v>
      </c>
      <c r="BR23" s="2">
        <f t="shared" si="99"/>
        <v>21</v>
      </c>
      <c r="BS23" s="2">
        <f t="shared" si="99"/>
        <v>21</v>
      </c>
      <c r="BT23" s="2">
        <f t="shared" si="99"/>
        <v>21</v>
      </c>
      <c r="BU23" s="2">
        <f t="shared" si="99"/>
        <v>21</v>
      </c>
      <c r="BV23" s="2">
        <f t="shared" si="99"/>
        <v>21</v>
      </c>
      <c r="BW23" s="2">
        <f t="shared" si="99"/>
        <v>21</v>
      </c>
      <c r="BX23" s="2">
        <f t="shared" si="99"/>
        <v>21</v>
      </c>
      <c r="BY23" s="2">
        <f t="shared" si="99"/>
        <v>21</v>
      </c>
      <c r="BZ23" s="2">
        <f t="shared" si="99"/>
        <v>21</v>
      </c>
    </row>
    <row r="24" spans="1:79" x14ac:dyDescent="0.25">
      <c r="A24" t="s">
        <v>35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f t="shared" ref="T24:Z24" si="100">T20*6</f>
        <v>13.5</v>
      </c>
      <c r="U24" s="2">
        <f t="shared" si="100"/>
        <v>13.5</v>
      </c>
      <c r="V24" s="2">
        <f t="shared" si="100"/>
        <v>13.5</v>
      </c>
      <c r="W24" s="2">
        <f t="shared" si="100"/>
        <v>13.5</v>
      </c>
      <c r="X24" s="2">
        <f t="shared" si="100"/>
        <v>13.5</v>
      </c>
      <c r="Y24" s="2">
        <f t="shared" si="100"/>
        <v>13.5</v>
      </c>
      <c r="Z24" s="2">
        <f t="shared" si="100"/>
        <v>13.5</v>
      </c>
      <c r="AB24" s="2">
        <f>AB20*6</f>
        <v>15</v>
      </c>
      <c r="AC24" s="2">
        <f t="shared" ref="AC24:AM24" si="101">AC20*6</f>
        <v>15</v>
      </c>
      <c r="AD24" s="2">
        <f t="shared" si="101"/>
        <v>15</v>
      </c>
      <c r="AE24" s="2">
        <f t="shared" si="101"/>
        <v>15</v>
      </c>
      <c r="AF24" s="2">
        <f t="shared" si="101"/>
        <v>15</v>
      </c>
      <c r="AG24" s="2">
        <f t="shared" si="101"/>
        <v>15</v>
      </c>
      <c r="AH24" s="2">
        <f t="shared" si="101"/>
        <v>13.5</v>
      </c>
      <c r="AI24" s="2">
        <f t="shared" si="101"/>
        <v>13.5</v>
      </c>
      <c r="AJ24" s="2">
        <f t="shared" si="101"/>
        <v>13.5</v>
      </c>
      <c r="AK24" s="2">
        <f t="shared" si="101"/>
        <v>13.5</v>
      </c>
      <c r="AL24" s="2">
        <f t="shared" si="101"/>
        <v>13.5</v>
      </c>
      <c r="AM24" s="2">
        <f t="shared" si="101"/>
        <v>13.5</v>
      </c>
      <c r="AO24" s="2">
        <f>AO20*6</f>
        <v>13.5</v>
      </c>
      <c r="AP24" s="2">
        <f t="shared" ref="AP24:AZ24" si="102">AP20*6</f>
        <v>13.5</v>
      </c>
      <c r="AQ24" s="2">
        <f t="shared" si="102"/>
        <v>13.5</v>
      </c>
      <c r="AR24" s="2">
        <f t="shared" si="102"/>
        <v>13.5</v>
      </c>
      <c r="AS24" s="2">
        <f t="shared" si="102"/>
        <v>13.5</v>
      </c>
      <c r="AT24" s="2">
        <f t="shared" si="102"/>
        <v>13.5</v>
      </c>
      <c r="AU24" s="2">
        <f t="shared" si="102"/>
        <v>13.5</v>
      </c>
      <c r="AV24" s="2">
        <f t="shared" si="102"/>
        <v>13.5</v>
      </c>
      <c r="AW24" s="2">
        <f t="shared" si="102"/>
        <v>13.5</v>
      </c>
      <c r="AX24" s="2">
        <f t="shared" si="102"/>
        <v>13.5</v>
      </c>
      <c r="AY24" s="2">
        <f t="shared" si="102"/>
        <v>13.5</v>
      </c>
      <c r="AZ24" s="2">
        <f t="shared" si="102"/>
        <v>13.5</v>
      </c>
      <c r="BB24" s="2">
        <f>BB20*6</f>
        <v>12</v>
      </c>
      <c r="BC24" s="2">
        <f t="shared" ref="BC24:BM24" si="103">BC20*6</f>
        <v>12</v>
      </c>
      <c r="BD24" s="2">
        <f t="shared" si="103"/>
        <v>12</v>
      </c>
      <c r="BE24" s="2">
        <f t="shared" si="103"/>
        <v>12</v>
      </c>
      <c r="BF24" s="2">
        <f t="shared" si="103"/>
        <v>12</v>
      </c>
      <c r="BG24" s="2">
        <f t="shared" si="103"/>
        <v>12</v>
      </c>
      <c r="BH24" s="2">
        <f t="shared" si="103"/>
        <v>12</v>
      </c>
      <c r="BI24" s="2">
        <f t="shared" si="103"/>
        <v>12</v>
      </c>
      <c r="BJ24" s="2">
        <f t="shared" si="103"/>
        <v>12</v>
      </c>
      <c r="BK24" s="2">
        <f t="shared" si="103"/>
        <v>12</v>
      </c>
      <c r="BL24" s="2">
        <f t="shared" si="103"/>
        <v>12</v>
      </c>
      <c r="BM24" s="2">
        <f t="shared" si="103"/>
        <v>12</v>
      </c>
      <c r="BO24" s="2">
        <f>BO20*6</f>
        <v>12</v>
      </c>
      <c r="BP24" s="2">
        <f t="shared" ref="BP24:BZ24" si="104">BP20*6</f>
        <v>12</v>
      </c>
      <c r="BQ24" s="2">
        <f t="shared" si="104"/>
        <v>12</v>
      </c>
      <c r="BR24" s="2">
        <f t="shared" si="104"/>
        <v>12</v>
      </c>
      <c r="BS24" s="2">
        <f t="shared" si="104"/>
        <v>12</v>
      </c>
      <c r="BT24" s="2">
        <f t="shared" si="104"/>
        <v>12</v>
      </c>
      <c r="BU24" s="2">
        <f t="shared" si="104"/>
        <v>12</v>
      </c>
      <c r="BV24" s="2">
        <f t="shared" si="104"/>
        <v>12</v>
      </c>
      <c r="BW24" s="2">
        <f t="shared" si="104"/>
        <v>12</v>
      </c>
      <c r="BX24" s="2">
        <f t="shared" si="104"/>
        <v>12</v>
      </c>
      <c r="BY24" s="2">
        <f t="shared" si="104"/>
        <v>12</v>
      </c>
      <c r="BZ24" s="2">
        <f t="shared" si="104"/>
        <v>12</v>
      </c>
    </row>
    <row r="25" spans="1:79" x14ac:dyDescent="0.25">
      <c r="A25" t="s">
        <v>16</v>
      </c>
      <c r="J25" s="4"/>
      <c r="K25" s="4"/>
      <c r="L25" s="4"/>
      <c r="M25" s="4"/>
      <c r="O25" s="4"/>
      <c r="P25" s="4"/>
      <c r="Q25" s="4"/>
      <c r="R25" s="4"/>
      <c r="S25" s="4"/>
      <c r="T25" s="4">
        <v>100</v>
      </c>
      <c r="U25" s="4">
        <v>200</v>
      </c>
      <c r="V25" s="4">
        <v>300</v>
      </c>
      <c r="W25" s="4">
        <v>400</v>
      </c>
      <c r="X25" s="4">
        <v>500</v>
      </c>
      <c r="Y25" s="4">
        <v>600</v>
      </c>
      <c r="Z25" s="4">
        <v>750</v>
      </c>
      <c r="AB25" s="4">
        <v>800</v>
      </c>
      <c r="AC25" s="4">
        <v>900</v>
      </c>
      <c r="AD25" s="4">
        <v>1000</v>
      </c>
      <c r="AE25" s="4">
        <v>1200</v>
      </c>
      <c r="AF25" s="4">
        <v>1500</v>
      </c>
      <c r="AG25" s="4">
        <v>1800</v>
      </c>
      <c r="AH25" s="4">
        <v>2200</v>
      </c>
      <c r="AI25" s="4">
        <v>2600</v>
      </c>
      <c r="AJ25" s="4">
        <v>3000</v>
      </c>
      <c r="AK25" s="4">
        <v>3400</v>
      </c>
      <c r="AL25" s="4">
        <v>3600</v>
      </c>
      <c r="AM25" s="4">
        <v>3800</v>
      </c>
      <c r="AO25" s="4">
        <v>4200</v>
      </c>
      <c r="AP25" s="4">
        <v>4400</v>
      </c>
      <c r="AQ25" s="4">
        <v>4600</v>
      </c>
      <c r="AR25" s="4">
        <v>4800</v>
      </c>
      <c r="AS25" s="4">
        <v>5000</v>
      </c>
      <c r="AT25" s="4">
        <v>5400</v>
      </c>
      <c r="AU25" s="4">
        <v>5600</v>
      </c>
      <c r="AV25" s="4">
        <v>5800</v>
      </c>
      <c r="AW25" s="4">
        <v>6000</v>
      </c>
      <c r="AX25" s="4">
        <v>6400</v>
      </c>
      <c r="AY25" s="4">
        <v>6600</v>
      </c>
      <c r="AZ25" s="4">
        <v>6800</v>
      </c>
      <c r="BB25" s="4">
        <v>7200</v>
      </c>
      <c r="BC25" s="4">
        <v>7400</v>
      </c>
      <c r="BD25" s="4">
        <v>7600</v>
      </c>
      <c r="BE25" s="4">
        <v>7800</v>
      </c>
      <c r="BF25" s="4">
        <v>8200</v>
      </c>
      <c r="BG25" s="4">
        <v>8400</v>
      </c>
      <c r="BH25" s="4">
        <v>8600</v>
      </c>
      <c r="BI25" s="4">
        <v>8800</v>
      </c>
      <c r="BJ25" s="4">
        <v>9000</v>
      </c>
      <c r="BK25" s="4">
        <v>9400</v>
      </c>
      <c r="BL25" s="4">
        <v>9600</v>
      </c>
      <c r="BM25" s="4">
        <v>9800</v>
      </c>
      <c r="BO25" s="4">
        <v>10000</v>
      </c>
      <c r="BP25" s="4">
        <v>10200</v>
      </c>
      <c r="BQ25" s="4">
        <v>10400</v>
      </c>
      <c r="BR25" s="4">
        <v>10600</v>
      </c>
      <c r="BS25" s="4">
        <v>10800</v>
      </c>
      <c r="BT25" s="4">
        <v>11000</v>
      </c>
      <c r="BU25" s="4">
        <v>11200</v>
      </c>
      <c r="BV25" s="4">
        <v>11400</v>
      </c>
      <c r="BW25" s="4">
        <v>11600</v>
      </c>
      <c r="BX25" s="4">
        <v>11800</v>
      </c>
      <c r="BY25" s="4">
        <v>12000</v>
      </c>
      <c r="BZ25" s="4">
        <v>12200</v>
      </c>
    </row>
    <row r="26" spans="1:79" x14ac:dyDescent="0.25">
      <c r="A26" t="s">
        <v>17</v>
      </c>
      <c r="J26" s="4"/>
      <c r="K26" s="4"/>
      <c r="L26" s="4"/>
      <c r="M26" s="4"/>
      <c r="N26" s="6">
        <f>SUM(J26:M26)</f>
        <v>0</v>
      </c>
      <c r="O26" s="4"/>
      <c r="P26" s="4"/>
      <c r="Q26" s="4"/>
      <c r="R26" s="4"/>
      <c r="S26" s="4"/>
      <c r="T26" s="4">
        <f t="shared" ref="T26:Z26" si="105">T25*20</f>
        <v>2000</v>
      </c>
      <c r="U26" s="4">
        <f t="shared" si="105"/>
        <v>4000</v>
      </c>
      <c r="V26" s="4">
        <f t="shared" si="105"/>
        <v>6000</v>
      </c>
      <c r="W26" s="4">
        <f t="shared" si="105"/>
        <v>8000</v>
      </c>
      <c r="X26" s="4">
        <f t="shared" si="105"/>
        <v>10000</v>
      </c>
      <c r="Y26" s="4">
        <f t="shared" si="105"/>
        <v>12000</v>
      </c>
      <c r="Z26" s="4">
        <f t="shared" si="105"/>
        <v>15000</v>
      </c>
      <c r="AA26" s="6">
        <f>SUM(O26:Z26)</f>
        <v>57000</v>
      </c>
      <c r="AB26" s="4">
        <f t="shared" ref="AB26:AM26" si="106">AB25*20</f>
        <v>16000</v>
      </c>
      <c r="AC26" s="4">
        <f t="shared" si="106"/>
        <v>18000</v>
      </c>
      <c r="AD26" s="4">
        <f t="shared" si="106"/>
        <v>20000</v>
      </c>
      <c r="AE26" s="4">
        <f t="shared" si="106"/>
        <v>24000</v>
      </c>
      <c r="AF26" s="4">
        <f t="shared" si="106"/>
        <v>30000</v>
      </c>
      <c r="AG26" s="4">
        <f t="shared" si="106"/>
        <v>36000</v>
      </c>
      <c r="AH26" s="4">
        <f t="shared" si="106"/>
        <v>44000</v>
      </c>
      <c r="AI26" s="4">
        <f t="shared" si="106"/>
        <v>52000</v>
      </c>
      <c r="AJ26" s="4">
        <f t="shared" si="106"/>
        <v>60000</v>
      </c>
      <c r="AK26" s="4">
        <f t="shared" si="106"/>
        <v>68000</v>
      </c>
      <c r="AL26" s="4">
        <f t="shared" si="106"/>
        <v>72000</v>
      </c>
      <c r="AM26" s="4">
        <f t="shared" si="106"/>
        <v>76000</v>
      </c>
      <c r="AN26" s="6">
        <f>SUM(AB26:AM26)</f>
        <v>516000</v>
      </c>
      <c r="AO26" s="4">
        <f t="shared" ref="AO26:AZ26" si="107">AO25*20</f>
        <v>84000</v>
      </c>
      <c r="AP26" s="4">
        <f t="shared" si="107"/>
        <v>88000</v>
      </c>
      <c r="AQ26" s="4">
        <f t="shared" si="107"/>
        <v>92000</v>
      </c>
      <c r="AR26" s="4">
        <f t="shared" si="107"/>
        <v>96000</v>
      </c>
      <c r="AS26" s="4">
        <f t="shared" si="107"/>
        <v>100000</v>
      </c>
      <c r="AT26" s="4">
        <f t="shared" si="107"/>
        <v>108000</v>
      </c>
      <c r="AU26" s="4">
        <f t="shared" si="107"/>
        <v>112000</v>
      </c>
      <c r="AV26" s="4">
        <f t="shared" si="107"/>
        <v>116000</v>
      </c>
      <c r="AW26" s="4">
        <f t="shared" si="107"/>
        <v>120000</v>
      </c>
      <c r="AX26" s="4">
        <f t="shared" si="107"/>
        <v>128000</v>
      </c>
      <c r="AY26" s="4">
        <f t="shared" si="107"/>
        <v>132000</v>
      </c>
      <c r="AZ26" s="4">
        <f t="shared" si="107"/>
        <v>136000</v>
      </c>
      <c r="BA26" s="6">
        <f>SUM(AO26:AZ26)</f>
        <v>1312000</v>
      </c>
      <c r="BB26" s="4">
        <f t="shared" ref="BB26:BM26" si="108">BB25*20</f>
        <v>144000</v>
      </c>
      <c r="BC26" s="4">
        <f t="shared" si="108"/>
        <v>148000</v>
      </c>
      <c r="BD26" s="4">
        <f t="shared" si="108"/>
        <v>152000</v>
      </c>
      <c r="BE26" s="4">
        <f t="shared" si="108"/>
        <v>156000</v>
      </c>
      <c r="BF26" s="4">
        <f t="shared" si="108"/>
        <v>164000</v>
      </c>
      <c r="BG26" s="4">
        <f t="shared" si="108"/>
        <v>168000</v>
      </c>
      <c r="BH26" s="4">
        <f t="shared" si="108"/>
        <v>172000</v>
      </c>
      <c r="BI26" s="4">
        <f t="shared" si="108"/>
        <v>176000</v>
      </c>
      <c r="BJ26" s="4">
        <f t="shared" si="108"/>
        <v>180000</v>
      </c>
      <c r="BK26" s="4">
        <f t="shared" si="108"/>
        <v>188000</v>
      </c>
      <c r="BL26" s="4">
        <f t="shared" si="108"/>
        <v>192000</v>
      </c>
      <c r="BM26" s="4">
        <f t="shared" si="108"/>
        <v>196000</v>
      </c>
      <c r="BN26" s="6">
        <f>SUM(BB26:BM26)</f>
        <v>2036000</v>
      </c>
      <c r="BO26" s="4">
        <f t="shared" ref="BO26:BZ26" si="109">BO25*20</f>
        <v>200000</v>
      </c>
      <c r="BP26" s="4">
        <f t="shared" si="109"/>
        <v>204000</v>
      </c>
      <c r="BQ26" s="4">
        <f t="shared" si="109"/>
        <v>208000</v>
      </c>
      <c r="BR26" s="4">
        <f t="shared" si="109"/>
        <v>212000</v>
      </c>
      <c r="BS26" s="4">
        <f t="shared" si="109"/>
        <v>216000</v>
      </c>
      <c r="BT26" s="4">
        <f t="shared" si="109"/>
        <v>220000</v>
      </c>
      <c r="BU26" s="4">
        <f t="shared" si="109"/>
        <v>224000</v>
      </c>
      <c r="BV26" s="4">
        <f t="shared" si="109"/>
        <v>228000</v>
      </c>
      <c r="BW26" s="4">
        <f t="shared" si="109"/>
        <v>232000</v>
      </c>
      <c r="BX26" s="4">
        <f t="shared" si="109"/>
        <v>236000</v>
      </c>
      <c r="BY26" s="4">
        <f t="shared" si="109"/>
        <v>240000</v>
      </c>
      <c r="BZ26" s="4">
        <f t="shared" si="109"/>
        <v>244000</v>
      </c>
      <c r="CA26" s="6">
        <f>SUM(BO26:BZ26)</f>
        <v>2664000</v>
      </c>
    </row>
    <row r="27" spans="1:79" x14ac:dyDescent="0.25">
      <c r="A27" t="s">
        <v>22</v>
      </c>
      <c r="J27" s="3"/>
      <c r="K27" s="3"/>
      <c r="L27" s="3"/>
      <c r="M27" s="3"/>
      <c r="O27" s="3"/>
      <c r="P27" s="3"/>
      <c r="Q27" s="3"/>
      <c r="R27" s="3"/>
      <c r="S27" s="3"/>
      <c r="T27" s="3">
        <f t="shared" ref="T27" si="110">T26*T19</f>
        <v>7500</v>
      </c>
      <c r="U27" s="3">
        <f t="shared" ref="U27" si="111">U26*U19</f>
        <v>15000</v>
      </c>
      <c r="V27" s="3">
        <f t="shared" ref="V27" si="112">V26*V19</f>
        <v>22500</v>
      </c>
      <c r="W27" s="3">
        <f t="shared" ref="W27" si="113">W26*W19</f>
        <v>30000</v>
      </c>
      <c r="X27" s="3">
        <f t="shared" ref="X27" si="114">X26*X19</f>
        <v>37500</v>
      </c>
      <c r="Y27" s="3">
        <f t="shared" ref="Y27" si="115">Y26*Y19</f>
        <v>45000</v>
      </c>
      <c r="Z27" s="3">
        <f t="shared" ref="Z27" si="116">Z26*Z19</f>
        <v>56250</v>
      </c>
      <c r="AA27" s="14">
        <f>SUM(O27:Z27)</f>
        <v>213750</v>
      </c>
      <c r="AB27" s="3">
        <f t="shared" ref="AB27" si="117">AB26*AB19</f>
        <v>60000</v>
      </c>
      <c r="AC27" s="3">
        <f t="shared" ref="AC27" si="118">AC26*AC19</f>
        <v>67500</v>
      </c>
      <c r="AD27" s="3">
        <f t="shared" ref="AD27" si="119">AD26*AD19</f>
        <v>75000</v>
      </c>
      <c r="AE27" s="3">
        <f t="shared" ref="AE27" si="120">AE26*AE19</f>
        <v>90000</v>
      </c>
      <c r="AF27" s="3">
        <f t="shared" ref="AF27" si="121">AF26*AF19</f>
        <v>112500</v>
      </c>
      <c r="AG27" s="3">
        <f t="shared" ref="AG27" si="122">AG26*AG19</f>
        <v>135000</v>
      </c>
      <c r="AH27" s="3">
        <f t="shared" ref="AH27" si="123">AH26*AH19</f>
        <v>165000</v>
      </c>
      <c r="AI27" s="3">
        <f t="shared" ref="AI27" si="124">AI26*AI19</f>
        <v>195000</v>
      </c>
      <c r="AJ27" s="3">
        <f t="shared" ref="AJ27" si="125">AJ26*AJ19</f>
        <v>225000</v>
      </c>
      <c r="AK27" s="3">
        <f t="shared" ref="AK27" si="126">AK26*AK19</f>
        <v>255000</v>
      </c>
      <c r="AL27" s="3">
        <f t="shared" ref="AL27" si="127">AL26*AL19</f>
        <v>270000</v>
      </c>
      <c r="AM27" s="3">
        <f t="shared" ref="AM27" si="128">AM26*AM19</f>
        <v>285000</v>
      </c>
      <c r="AN27" s="14">
        <f>SUM(AB27:AM27)</f>
        <v>1935000</v>
      </c>
      <c r="AO27" s="3">
        <f t="shared" ref="AO27:AZ27" si="129">AO26*AO19</f>
        <v>315000</v>
      </c>
      <c r="AP27" s="3">
        <f t="shared" si="129"/>
        <v>330000</v>
      </c>
      <c r="AQ27" s="3">
        <f t="shared" si="129"/>
        <v>345000</v>
      </c>
      <c r="AR27" s="3">
        <f t="shared" si="129"/>
        <v>360000</v>
      </c>
      <c r="AS27" s="3">
        <f t="shared" si="129"/>
        <v>375000</v>
      </c>
      <c r="AT27" s="3">
        <f t="shared" si="129"/>
        <v>405000</v>
      </c>
      <c r="AU27" s="3">
        <f t="shared" si="129"/>
        <v>420000</v>
      </c>
      <c r="AV27" s="3">
        <f t="shared" si="129"/>
        <v>435000</v>
      </c>
      <c r="AW27" s="3">
        <f t="shared" si="129"/>
        <v>450000</v>
      </c>
      <c r="AX27" s="3">
        <f t="shared" si="129"/>
        <v>480000</v>
      </c>
      <c r="AY27" s="3">
        <f t="shared" si="129"/>
        <v>495000</v>
      </c>
      <c r="AZ27" s="3">
        <f t="shared" si="129"/>
        <v>510000</v>
      </c>
      <c r="BA27" s="14">
        <f>SUM(AO27:AZ27)</f>
        <v>4920000</v>
      </c>
      <c r="BB27" s="3">
        <f t="shared" ref="BB27:BM27" si="130">BB26*BB19</f>
        <v>504000</v>
      </c>
      <c r="BC27" s="3">
        <f t="shared" si="130"/>
        <v>518000</v>
      </c>
      <c r="BD27" s="3">
        <f t="shared" si="130"/>
        <v>532000</v>
      </c>
      <c r="BE27" s="3">
        <f t="shared" si="130"/>
        <v>546000</v>
      </c>
      <c r="BF27" s="3">
        <f t="shared" si="130"/>
        <v>574000</v>
      </c>
      <c r="BG27" s="3">
        <f t="shared" si="130"/>
        <v>588000</v>
      </c>
      <c r="BH27" s="3">
        <f t="shared" si="130"/>
        <v>602000</v>
      </c>
      <c r="BI27" s="3">
        <f t="shared" si="130"/>
        <v>616000</v>
      </c>
      <c r="BJ27" s="3">
        <f t="shared" si="130"/>
        <v>630000</v>
      </c>
      <c r="BK27" s="3">
        <f t="shared" si="130"/>
        <v>658000</v>
      </c>
      <c r="BL27" s="3">
        <f t="shared" si="130"/>
        <v>672000</v>
      </c>
      <c r="BM27" s="3">
        <f t="shared" si="130"/>
        <v>686000</v>
      </c>
      <c r="BN27" s="14">
        <f>SUM(BB27:BM27)</f>
        <v>7126000</v>
      </c>
      <c r="BO27" s="3">
        <f t="shared" ref="BO27:BZ27" si="131">BO26*BO19</f>
        <v>700000</v>
      </c>
      <c r="BP27" s="3">
        <f t="shared" si="131"/>
        <v>714000</v>
      </c>
      <c r="BQ27" s="3">
        <f t="shared" si="131"/>
        <v>728000</v>
      </c>
      <c r="BR27" s="3">
        <f t="shared" si="131"/>
        <v>742000</v>
      </c>
      <c r="BS27" s="3">
        <f t="shared" si="131"/>
        <v>756000</v>
      </c>
      <c r="BT27" s="3">
        <f t="shared" si="131"/>
        <v>770000</v>
      </c>
      <c r="BU27" s="3">
        <f t="shared" si="131"/>
        <v>784000</v>
      </c>
      <c r="BV27" s="3">
        <f t="shared" si="131"/>
        <v>798000</v>
      </c>
      <c r="BW27" s="3">
        <f t="shared" si="131"/>
        <v>812000</v>
      </c>
      <c r="BX27" s="3">
        <f t="shared" si="131"/>
        <v>826000</v>
      </c>
      <c r="BY27" s="3">
        <f t="shared" si="131"/>
        <v>840000</v>
      </c>
      <c r="BZ27" s="3">
        <f t="shared" si="131"/>
        <v>854000</v>
      </c>
      <c r="CA27" s="14">
        <f>SUM(BO27:BZ27)</f>
        <v>9324000</v>
      </c>
    </row>
    <row r="28" spans="1:79" x14ac:dyDescent="0.25">
      <c r="BX28" t="s">
        <v>246</v>
      </c>
    </row>
    <row r="29" spans="1:79" x14ac:dyDescent="0.25">
      <c r="A29" t="s">
        <v>41</v>
      </c>
    </row>
    <row r="30" spans="1:79" x14ac:dyDescent="0.25">
      <c r="A30" t="s">
        <v>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v>3.5</v>
      </c>
      <c r="W30" s="29">
        <v>3.5</v>
      </c>
      <c r="X30" s="29">
        <v>3.5</v>
      </c>
      <c r="Y30" s="29">
        <v>3.5</v>
      </c>
      <c r="Z30" s="29">
        <v>3.5</v>
      </c>
      <c r="AA30" s="29"/>
      <c r="AB30" s="29">
        <v>3.5</v>
      </c>
      <c r="AC30" s="29">
        <v>3.5</v>
      </c>
      <c r="AD30" s="29">
        <v>3.5</v>
      </c>
      <c r="AE30" s="29">
        <v>3.5</v>
      </c>
      <c r="AF30" s="29">
        <v>3.5</v>
      </c>
      <c r="AG30" s="29">
        <v>3.5</v>
      </c>
      <c r="AH30" s="29">
        <v>3.5</v>
      </c>
      <c r="AI30" s="29">
        <v>3.5</v>
      </c>
      <c r="AJ30" s="29">
        <v>3.5</v>
      </c>
      <c r="AK30" s="29">
        <v>3.5</v>
      </c>
      <c r="AL30" s="29">
        <v>3.5</v>
      </c>
      <c r="AM30" s="29">
        <v>3.5</v>
      </c>
      <c r="AN30" s="29"/>
      <c r="AO30" s="29">
        <v>3.5</v>
      </c>
      <c r="AP30" s="29">
        <v>3.5</v>
      </c>
      <c r="AQ30" s="29">
        <v>3.5</v>
      </c>
      <c r="AR30" s="29">
        <v>3.5</v>
      </c>
      <c r="AS30" s="29">
        <v>3.5</v>
      </c>
      <c r="AT30" s="29">
        <v>3.5</v>
      </c>
      <c r="AU30" s="29">
        <v>3.5</v>
      </c>
      <c r="AV30" s="29">
        <v>3.5</v>
      </c>
      <c r="AW30" s="29">
        <v>3.5</v>
      </c>
      <c r="AX30" s="29">
        <v>3.5</v>
      </c>
      <c r="AY30" s="29">
        <v>3.5</v>
      </c>
      <c r="AZ30" s="29">
        <v>3.5</v>
      </c>
      <c r="BA30" s="29"/>
      <c r="BB30" s="29">
        <v>3.5</v>
      </c>
      <c r="BC30" s="29">
        <v>3.5</v>
      </c>
      <c r="BD30" s="29">
        <v>3.5</v>
      </c>
      <c r="BE30" s="29">
        <v>3.5</v>
      </c>
      <c r="BF30" s="29">
        <v>3.5</v>
      </c>
      <c r="BG30" s="29">
        <v>3.5</v>
      </c>
      <c r="BH30" s="29">
        <v>3.5</v>
      </c>
      <c r="BI30" s="29">
        <v>3.5</v>
      </c>
      <c r="BJ30" s="29">
        <v>3.5</v>
      </c>
      <c r="BK30" s="29">
        <v>3.5</v>
      </c>
      <c r="BL30" s="29">
        <v>3.5</v>
      </c>
      <c r="BM30" s="29">
        <v>3.5</v>
      </c>
      <c r="BN30" s="29"/>
      <c r="BO30" s="29">
        <v>3.5</v>
      </c>
      <c r="BP30" s="29">
        <v>3.5</v>
      </c>
      <c r="BQ30" s="29">
        <v>3.5</v>
      </c>
      <c r="BR30" s="29">
        <v>3.5</v>
      </c>
      <c r="BS30" s="29">
        <v>3.5</v>
      </c>
      <c r="BT30" s="29">
        <v>3.5</v>
      </c>
      <c r="BU30" s="29">
        <v>3.5</v>
      </c>
      <c r="BV30" s="29">
        <v>3.5</v>
      </c>
      <c r="BW30" s="29">
        <v>3.5</v>
      </c>
      <c r="BX30" s="29">
        <v>3.5</v>
      </c>
      <c r="BY30" s="29">
        <v>3.5</v>
      </c>
      <c r="BZ30" s="29">
        <v>3.5</v>
      </c>
      <c r="CA30" s="29"/>
    </row>
    <row r="31" spans="1:79" x14ac:dyDescent="0.25">
      <c r="A31" t="s">
        <v>19</v>
      </c>
      <c r="O31" s="29"/>
      <c r="P31" s="29"/>
      <c r="Q31" s="29"/>
      <c r="R31" s="29"/>
      <c r="S31" s="29"/>
      <c r="T31" s="29"/>
      <c r="U31" s="29"/>
      <c r="V31" s="29">
        <v>2</v>
      </c>
      <c r="W31" s="29">
        <v>2</v>
      </c>
      <c r="X31" s="29">
        <v>2</v>
      </c>
      <c r="Y31" s="29">
        <v>2</v>
      </c>
      <c r="Z31" s="29">
        <v>2</v>
      </c>
      <c r="AA31" s="29"/>
      <c r="AB31" s="29">
        <v>2</v>
      </c>
      <c r="AC31" s="29">
        <v>2</v>
      </c>
      <c r="AD31" s="29">
        <v>2</v>
      </c>
      <c r="AE31" s="29">
        <v>2</v>
      </c>
      <c r="AF31" s="29">
        <v>2</v>
      </c>
      <c r="AG31" s="29">
        <v>2</v>
      </c>
      <c r="AH31" s="29">
        <v>2</v>
      </c>
      <c r="AI31" s="29">
        <v>2</v>
      </c>
      <c r="AJ31" s="29">
        <v>2</v>
      </c>
      <c r="AK31" s="29">
        <v>2</v>
      </c>
      <c r="AL31" s="29">
        <v>2</v>
      </c>
      <c r="AM31" s="29">
        <v>2</v>
      </c>
      <c r="AO31" s="29">
        <v>2</v>
      </c>
      <c r="AP31" s="29">
        <v>2</v>
      </c>
      <c r="AQ31" s="29">
        <v>2</v>
      </c>
      <c r="AR31" s="29">
        <v>2</v>
      </c>
      <c r="AS31" s="29">
        <v>2</v>
      </c>
      <c r="AT31" s="29">
        <v>2</v>
      </c>
      <c r="AU31" s="29">
        <v>2</v>
      </c>
      <c r="AV31" s="29">
        <v>2</v>
      </c>
      <c r="AW31" s="29">
        <v>2</v>
      </c>
      <c r="AX31" s="29">
        <v>2</v>
      </c>
      <c r="AY31" s="29">
        <v>2</v>
      </c>
      <c r="AZ31" s="29">
        <v>2</v>
      </c>
      <c r="BB31" s="29">
        <v>2</v>
      </c>
      <c r="BC31" s="29">
        <v>2</v>
      </c>
      <c r="BD31" s="29">
        <v>2</v>
      </c>
      <c r="BE31" s="29">
        <v>2</v>
      </c>
      <c r="BF31" s="29">
        <v>2</v>
      </c>
      <c r="BG31" s="29">
        <v>2</v>
      </c>
      <c r="BH31" s="29">
        <v>2</v>
      </c>
      <c r="BI31" s="29">
        <v>2</v>
      </c>
      <c r="BJ31" s="29">
        <v>2</v>
      </c>
      <c r="BK31" s="29">
        <v>2</v>
      </c>
      <c r="BL31" s="29">
        <v>2</v>
      </c>
      <c r="BM31" s="29">
        <v>2</v>
      </c>
      <c r="BO31" s="29">
        <v>2</v>
      </c>
      <c r="BP31" s="29">
        <v>2</v>
      </c>
      <c r="BQ31" s="29">
        <v>2</v>
      </c>
      <c r="BR31" s="29">
        <v>2</v>
      </c>
      <c r="BS31" s="29">
        <v>2</v>
      </c>
      <c r="BT31" s="29">
        <v>2</v>
      </c>
      <c r="BU31" s="29">
        <v>2</v>
      </c>
      <c r="BV31" s="29">
        <v>2</v>
      </c>
      <c r="BW31" s="29">
        <v>2</v>
      </c>
      <c r="BX31" s="29">
        <v>2</v>
      </c>
      <c r="BY31" s="29">
        <v>2</v>
      </c>
      <c r="BZ31" s="29">
        <v>2</v>
      </c>
    </row>
    <row r="32" spans="1:79" x14ac:dyDescent="0.25">
      <c r="A32" t="s">
        <v>27</v>
      </c>
      <c r="O32" s="3"/>
      <c r="P32" s="3"/>
      <c r="Q32" s="3"/>
      <c r="R32" s="3"/>
      <c r="S32" s="3"/>
      <c r="T32" s="3"/>
      <c r="U32" s="3"/>
      <c r="V32" s="3">
        <f t="shared" ref="V32" si="132">V31*V37</f>
        <v>3200</v>
      </c>
      <c r="W32" s="3">
        <f t="shared" ref="W32" si="133">W31*W37</f>
        <v>3200</v>
      </c>
      <c r="X32" s="3">
        <f t="shared" ref="X32" si="134">X31*X37</f>
        <v>6400</v>
      </c>
      <c r="Y32" s="3">
        <f t="shared" ref="Y32" si="135">Y31*Y37</f>
        <v>6400</v>
      </c>
      <c r="Z32" s="3">
        <f t="shared" ref="Z32" si="136">Z31*Z37</f>
        <v>6400</v>
      </c>
      <c r="AA32" s="3"/>
      <c r="AB32" s="3">
        <f t="shared" ref="AB32" si="137">AB31*AB37</f>
        <v>6400</v>
      </c>
      <c r="AC32" s="3">
        <f t="shared" ref="AC32" si="138">AC31*AC37</f>
        <v>9600</v>
      </c>
      <c r="AD32" s="3">
        <f t="shared" ref="AD32" si="139">AD31*AD37</f>
        <v>9600</v>
      </c>
      <c r="AE32" s="3">
        <f t="shared" ref="AE32" si="140">AE31*AE37</f>
        <v>9600</v>
      </c>
      <c r="AF32" s="3">
        <f t="shared" ref="AF32" si="141">AF31*AF37</f>
        <v>12800</v>
      </c>
      <c r="AG32" s="3">
        <f t="shared" ref="AG32" si="142">AG31*AG37</f>
        <v>12800</v>
      </c>
      <c r="AH32" s="3">
        <f t="shared" ref="AH32" si="143">AH31*AH37</f>
        <v>12800</v>
      </c>
      <c r="AI32" s="3">
        <f t="shared" ref="AI32" si="144">AI31*AI37</f>
        <v>12800</v>
      </c>
      <c r="AJ32" s="3">
        <f t="shared" ref="AJ32" si="145">AJ31*AJ37</f>
        <v>12800</v>
      </c>
      <c r="AK32" s="3">
        <f t="shared" ref="AK32" si="146">AK31*AK37</f>
        <v>16000</v>
      </c>
      <c r="AL32" s="3">
        <f t="shared" ref="AL32" si="147">AL31*AL37</f>
        <v>16000</v>
      </c>
      <c r="AM32" s="3">
        <f t="shared" ref="AM32" si="148">AM31*AM37</f>
        <v>16000</v>
      </c>
      <c r="AO32" s="3">
        <f t="shared" ref="AO32:AZ32" si="149">AO31*AO37</f>
        <v>19200</v>
      </c>
      <c r="AP32" s="3">
        <f t="shared" si="149"/>
        <v>19200</v>
      </c>
      <c r="AQ32" s="3">
        <f t="shared" si="149"/>
        <v>19200</v>
      </c>
      <c r="AR32" s="3">
        <f t="shared" si="149"/>
        <v>19200</v>
      </c>
      <c r="AS32" s="3">
        <f t="shared" si="149"/>
        <v>22400</v>
      </c>
      <c r="AT32" s="3">
        <f t="shared" si="149"/>
        <v>22400</v>
      </c>
      <c r="AU32" s="3">
        <f t="shared" si="149"/>
        <v>22400</v>
      </c>
      <c r="AV32" s="3">
        <f t="shared" si="149"/>
        <v>22400</v>
      </c>
      <c r="AW32" s="3">
        <f t="shared" si="149"/>
        <v>22400</v>
      </c>
      <c r="AX32" s="3">
        <f t="shared" si="149"/>
        <v>25200</v>
      </c>
      <c r="AY32" s="3">
        <f t="shared" si="149"/>
        <v>25200</v>
      </c>
      <c r="AZ32" s="3">
        <f t="shared" si="149"/>
        <v>25200</v>
      </c>
      <c r="BB32" s="3">
        <f t="shared" ref="BB32:BM32" si="150">BB31*BB37</f>
        <v>25200</v>
      </c>
      <c r="BC32" s="3">
        <f t="shared" si="150"/>
        <v>28800</v>
      </c>
      <c r="BD32" s="3">
        <f t="shared" si="150"/>
        <v>28800</v>
      </c>
      <c r="BE32" s="3">
        <f t="shared" si="150"/>
        <v>28800</v>
      </c>
      <c r="BF32" s="3">
        <f t="shared" si="150"/>
        <v>28800</v>
      </c>
      <c r="BG32" s="3">
        <f t="shared" si="150"/>
        <v>32000</v>
      </c>
      <c r="BH32" s="3">
        <f t="shared" si="150"/>
        <v>32000</v>
      </c>
      <c r="BI32" s="3">
        <f t="shared" si="150"/>
        <v>32000</v>
      </c>
      <c r="BJ32" s="3">
        <f t="shared" si="150"/>
        <v>32000</v>
      </c>
      <c r="BK32" s="3">
        <f t="shared" si="150"/>
        <v>32000</v>
      </c>
      <c r="BL32" s="3">
        <f t="shared" si="150"/>
        <v>35200</v>
      </c>
      <c r="BM32" s="3">
        <f t="shared" si="150"/>
        <v>35200</v>
      </c>
      <c r="BO32" s="3">
        <f t="shared" ref="BO32:BZ32" si="151">BO31*BO37</f>
        <v>35200</v>
      </c>
      <c r="BP32" s="3">
        <f t="shared" si="151"/>
        <v>35200</v>
      </c>
      <c r="BQ32" s="3">
        <f t="shared" si="151"/>
        <v>38400</v>
      </c>
      <c r="BR32" s="3">
        <f t="shared" si="151"/>
        <v>38400</v>
      </c>
      <c r="BS32" s="3">
        <f t="shared" si="151"/>
        <v>38400</v>
      </c>
      <c r="BT32" s="3">
        <f t="shared" si="151"/>
        <v>38400</v>
      </c>
      <c r="BU32" s="3">
        <f t="shared" si="151"/>
        <v>41600</v>
      </c>
      <c r="BV32" s="3">
        <f t="shared" si="151"/>
        <v>41600</v>
      </c>
      <c r="BW32" s="3">
        <f t="shared" si="151"/>
        <v>41600</v>
      </c>
      <c r="BX32" s="3">
        <f t="shared" si="151"/>
        <v>41600</v>
      </c>
      <c r="BY32" s="3">
        <f t="shared" si="151"/>
        <v>41600</v>
      </c>
      <c r="BZ32" s="3">
        <f t="shared" si="151"/>
        <v>41600</v>
      </c>
    </row>
    <row r="33" spans="1:79" x14ac:dyDescent="0.25">
      <c r="A33" t="s">
        <v>18</v>
      </c>
      <c r="O33" s="5"/>
      <c r="P33" s="5"/>
      <c r="Q33" s="5"/>
      <c r="R33" s="5"/>
      <c r="S33" s="5"/>
      <c r="T33" s="5"/>
      <c r="U33" s="5"/>
      <c r="V33" s="5">
        <f t="shared" ref="V33:AM33" si="152">(V30-V31)/V30</f>
        <v>0.42857142857142855</v>
      </c>
      <c r="W33" s="5">
        <f t="shared" si="152"/>
        <v>0.42857142857142855</v>
      </c>
      <c r="X33" s="5">
        <f t="shared" si="152"/>
        <v>0.42857142857142855</v>
      </c>
      <c r="Y33" s="5">
        <f t="shared" si="152"/>
        <v>0.42857142857142855</v>
      </c>
      <c r="Z33" s="5">
        <f t="shared" si="152"/>
        <v>0.42857142857142855</v>
      </c>
      <c r="AA33" s="5"/>
      <c r="AB33" s="5">
        <f t="shared" si="152"/>
        <v>0.42857142857142855</v>
      </c>
      <c r="AC33" s="5">
        <f t="shared" si="152"/>
        <v>0.42857142857142855</v>
      </c>
      <c r="AD33" s="5">
        <f t="shared" si="152"/>
        <v>0.42857142857142855</v>
      </c>
      <c r="AE33" s="5">
        <f t="shared" si="152"/>
        <v>0.42857142857142855</v>
      </c>
      <c r="AF33" s="5">
        <f t="shared" si="152"/>
        <v>0.42857142857142855</v>
      </c>
      <c r="AG33" s="5">
        <f t="shared" si="152"/>
        <v>0.42857142857142855</v>
      </c>
      <c r="AH33" s="5">
        <f t="shared" si="152"/>
        <v>0.42857142857142855</v>
      </c>
      <c r="AI33" s="5">
        <f t="shared" si="152"/>
        <v>0.42857142857142855</v>
      </c>
      <c r="AJ33" s="5">
        <f t="shared" si="152"/>
        <v>0.42857142857142855</v>
      </c>
      <c r="AK33" s="5">
        <f t="shared" si="152"/>
        <v>0.42857142857142855</v>
      </c>
      <c r="AL33" s="5">
        <f t="shared" si="152"/>
        <v>0.42857142857142855</v>
      </c>
      <c r="AM33" s="5">
        <f t="shared" si="152"/>
        <v>0.42857142857142855</v>
      </c>
      <c r="AO33" s="5">
        <f t="shared" ref="AO33:AZ33" si="153">(AO30-AO31)/AO30</f>
        <v>0.42857142857142855</v>
      </c>
      <c r="AP33" s="5">
        <f t="shared" si="153"/>
        <v>0.42857142857142855</v>
      </c>
      <c r="AQ33" s="5">
        <f t="shared" si="153"/>
        <v>0.42857142857142855</v>
      </c>
      <c r="AR33" s="5">
        <f t="shared" si="153"/>
        <v>0.42857142857142855</v>
      </c>
      <c r="AS33" s="5">
        <f t="shared" si="153"/>
        <v>0.42857142857142855</v>
      </c>
      <c r="AT33" s="5">
        <f t="shared" si="153"/>
        <v>0.42857142857142855</v>
      </c>
      <c r="AU33" s="5">
        <f t="shared" si="153"/>
        <v>0.42857142857142855</v>
      </c>
      <c r="AV33" s="5">
        <f t="shared" si="153"/>
        <v>0.42857142857142855</v>
      </c>
      <c r="AW33" s="5">
        <f t="shared" si="153"/>
        <v>0.42857142857142855</v>
      </c>
      <c r="AX33" s="5">
        <f t="shared" si="153"/>
        <v>0.42857142857142855</v>
      </c>
      <c r="AY33" s="5">
        <f t="shared" si="153"/>
        <v>0.42857142857142855</v>
      </c>
      <c r="AZ33" s="5">
        <f t="shared" si="153"/>
        <v>0.42857142857142855</v>
      </c>
      <c r="BB33" s="5">
        <f t="shared" ref="BB33:BM33" si="154">(BB30-BB31)/BB30</f>
        <v>0.42857142857142855</v>
      </c>
      <c r="BC33" s="5">
        <f t="shared" si="154"/>
        <v>0.42857142857142855</v>
      </c>
      <c r="BD33" s="5">
        <f t="shared" si="154"/>
        <v>0.42857142857142855</v>
      </c>
      <c r="BE33" s="5">
        <f t="shared" si="154"/>
        <v>0.42857142857142855</v>
      </c>
      <c r="BF33" s="5">
        <f t="shared" si="154"/>
        <v>0.42857142857142855</v>
      </c>
      <c r="BG33" s="5">
        <f t="shared" si="154"/>
        <v>0.42857142857142855</v>
      </c>
      <c r="BH33" s="5">
        <f t="shared" si="154"/>
        <v>0.42857142857142855</v>
      </c>
      <c r="BI33" s="5">
        <f t="shared" si="154"/>
        <v>0.42857142857142855</v>
      </c>
      <c r="BJ33" s="5">
        <f t="shared" si="154"/>
        <v>0.42857142857142855</v>
      </c>
      <c r="BK33" s="5">
        <f t="shared" si="154"/>
        <v>0.42857142857142855</v>
      </c>
      <c r="BL33" s="5">
        <f t="shared" si="154"/>
        <v>0.42857142857142855</v>
      </c>
      <c r="BM33" s="5">
        <f t="shared" si="154"/>
        <v>0.42857142857142855</v>
      </c>
      <c r="BO33" s="5">
        <f t="shared" ref="BO33:BZ33" si="155">(BO30-BO31)/BO30</f>
        <v>0.42857142857142855</v>
      </c>
      <c r="BP33" s="5">
        <f t="shared" si="155"/>
        <v>0.42857142857142855</v>
      </c>
      <c r="BQ33" s="5">
        <f t="shared" si="155"/>
        <v>0.42857142857142855</v>
      </c>
      <c r="BR33" s="5">
        <f t="shared" si="155"/>
        <v>0.42857142857142855</v>
      </c>
      <c r="BS33" s="5">
        <f t="shared" si="155"/>
        <v>0.42857142857142855</v>
      </c>
      <c r="BT33" s="5">
        <f t="shared" si="155"/>
        <v>0.42857142857142855</v>
      </c>
      <c r="BU33" s="5">
        <f t="shared" si="155"/>
        <v>0.42857142857142855</v>
      </c>
      <c r="BV33" s="5">
        <f t="shared" si="155"/>
        <v>0.42857142857142855</v>
      </c>
      <c r="BW33" s="5">
        <f t="shared" si="155"/>
        <v>0.42857142857142855</v>
      </c>
      <c r="BX33" s="5">
        <f t="shared" si="155"/>
        <v>0.42857142857142855</v>
      </c>
      <c r="BY33" s="5">
        <f t="shared" si="155"/>
        <v>0.42857142857142855</v>
      </c>
      <c r="BZ33" s="5">
        <f t="shared" si="155"/>
        <v>0.42857142857142855</v>
      </c>
    </row>
    <row r="34" spans="1:79" x14ac:dyDescent="0.25">
      <c r="A34" t="s">
        <v>50</v>
      </c>
      <c r="O34" s="2"/>
      <c r="P34" s="2"/>
      <c r="Q34" s="2"/>
      <c r="R34" s="2"/>
      <c r="S34" s="2"/>
      <c r="T34" s="2"/>
      <c r="U34" s="2"/>
      <c r="V34" s="2">
        <f t="shared" ref="V34:AM34" si="156">V30*4</f>
        <v>14</v>
      </c>
      <c r="W34" s="2">
        <f t="shared" si="156"/>
        <v>14</v>
      </c>
      <c r="X34" s="2">
        <f t="shared" si="156"/>
        <v>14</v>
      </c>
      <c r="Y34" s="2">
        <f t="shared" si="156"/>
        <v>14</v>
      </c>
      <c r="Z34" s="2">
        <f t="shared" si="156"/>
        <v>14</v>
      </c>
      <c r="AA34" s="2"/>
      <c r="AB34" s="2">
        <f t="shared" si="156"/>
        <v>14</v>
      </c>
      <c r="AC34" s="2">
        <f t="shared" si="156"/>
        <v>14</v>
      </c>
      <c r="AD34" s="2">
        <f t="shared" si="156"/>
        <v>14</v>
      </c>
      <c r="AE34" s="2">
        <f t="shared" si="156"/>
        <v>14</v>
      </c>
      <c r="AF34" s="2">
        <f t="shared" si="156"/>
        <v>14</v>
      </c>
      <c r="AG34" s="2">
        <f t="shared" si="156"/>
        <v>14</v>
      </c>
      <c r="AH34" s="2">
        <f t="shared" si="156"/>
        <v>14</v>
      </c>
      <c r="AI34" s="2">
        <f t="shared" si="156"/>
        <v>14</v>
      </c>
      <c r="AJ34" s="2">
        <f t="shared" si="156"/>
        <v>14</v>
      </c>
      <c r="AK34" s="2">
        <f t="shared" si="156"/>
        <v>14</v>
      </c>
      <c r="AL34" s="2">
        <f t="shared" si="156"/>
        <v>14</v>
      </c>
      <c r="AM34" s="2">
        <f t="shared" si="156"/>
        <v>14</v>
      </c>
      <c r="AO34" s="2">
        <f t="shared" ref="AO34:AZ34" si="157">AO30*4</f>
        <v>14</v>
      </c>
      <c r="AP34" s="2">
        <f t="shared" si="157"/>
        <v>14</v>
      </c>
      <c r="AQ34" s="2">
        <f t="shared" si="157"/>
        <v>14</v>
      </c>
      <c r="AR34" s="2">
        <f t="shared" si="157"/>
        <v>14</v>
      </c>
      <c r="AS34" s="2">
        <f t="shared" si="157"/>
        <v>14</v>
      </c>
      <c r="AT34" s="2">
        <f t="shared" si="157"/>
        <v>14</v>
      </c>
      <c r="AU34" s="2">
        <f t="shared" si="157"/>
        <v>14</v>
      </c>
      <c r="AV34" s="2">
        <f t="shared" si="157"/>
        <v>14</v>
      </c>
      <c r="AW34" s="2">
        <f t="shared" si="157"/>
        <v>14</v>
      </c>
      <c r="AX34" s="2">
        <f t="shared" si="157"/>
        <v>14</v>
      </c>
      <c r="AY34" s="2">
        <f t="shared" si="157"/>
        <v>14</v>
      </c>
      <c r="AZ34" s="2">
        <f t="shared" si="157"/>
        <v>14</v>
      </c>
      <c r="BB34" s="2">
        <f t="shared" ref="BB34:BM34" si="158">BB30*4</f>
        <v>14</v>
      </c>
      <c r="BC34" s="2">
        <f t="shared" si="158"/>
        <v>14</v>
      </c>
      <c r="BD34" s="2">
        <f t="shared" si="158"/>
        <v>14</v>
      </c>
      <c r="BE34" s="2">
        <f t="shared" si="158"/>
        <v>14</v>
      </c>
      <c r="BF34" s="2">
        <f t="shared" si="158"/>
        <v>14</v>
      </c>
      <c r="BG34" s="2">
        <f t="shared" si="158"/>
        <v>14</v>
      </c>
      <c r="BH34" s="2">
        <f t="shared" si="158"/>
        <v>14</v>
      </c>
      <c r="BI34" s="2">
        <f t="shared" si="158"/>
        <v>14</v>
      </c>
      <c r="BJ34" s="2">
        <f t="shared" si="158"/>
        <v>14</v>
      </c>
      <c r="BK34" s="2">
        <f t="shared" si="158"/>
        <v>14</v>
      </c>
      <c r="BL34" s="2">
        <f t="shared" si="158"/>
        <v>14</v>
      </c>
      <c r="BM34" s="2">
        <f t="shared" si="158"/>
        <v>14</v>
      </c>
      <c r="BO34" s="2">
        <f t="shared" ref="BO34:BZ34" si="159">BO30*4</f>
        <v>14</v>
      </c>
      <c r="BP34" s="2">
        <f t="shared" si="159"/>
        <v>14</v>
      </c>
      <c r="BQ34" s="2">
        <f t="shared" si="159"/>
        <v>14</v>
      </c>
      <c r="BR34" s="2">
        <f t="shared" si="159"/>
        <v>14</v>
      </c>
      <c r="BS34" s="2">
        <f t="shared" si="159"/>
        <v>14</v>
      </c>
      <c r="BT34" s="2">
        <f t="shared" si="159"/>
        <v>14</v>
      </c>
      <c r="BU34" s="2">
        <f t="shared" si="159"/>
        <v>14</v>
      </c>
      <c r="BV34" s="2">
        <f t="shared" si="159"/>
        <v>14</v>
      </c>
      <c r="BW34" s="2">
        <f t="shared" si="159"/>
        <v>14</v>
      </c>
      <c r="BX34" s="2">
        <f t="shared" si="159"/>
        <v>14</v>
      </c>
      <c r="BY34" s="2">
        <f t="shared" si="159"/>
        <v>14</v>
      </c>
      <c r="BZ34" s="2">
        <f t="shared" si="159"/>
        <v>14</v>
      </c>
    </row>
    <row r="35" spans="1:79" x14ac:dyDescent="0.25">
      <c r="A35" t="s">
        <v>47</v>
      </c>
      <c r="O35" s="2"/>
      <c r="P35" s="2"/>
      <c r="Q35" s="2"/>
      <c r="R35" s="2"/>
      <c r="S35" s="2"/>
      <c r="T35" s="2"/>
      <c r="U35" s="2"/>
      <c r="V35" s="2">
        <f t="shared" ref="V35:AM35" si="160">V31*4</f>
        <v>8</v>
      </c>
      <c r="W35" s="2">
        <f t="shared" si="160"/>
        <v>8</v>
      </c>
      <c r="X35" s="2">
        <f t="shared" si="160"/>
        <v>8</v>
      </c>
      <c r="Y35" s="2">
        <f t="shared" si="160"/>
        <v>8</v>
      </c>
      <c r="Z35" s="2">
        <f t="shared" si="160"/>
        <v>8</v>
      </c>
      <c r="AA35" s="2"/>
      <c r="AB35" s="2">
        <f t="shared" si="160"/>
        <v>8</v>
      </c>
      <c r="AC35" s="2">
        <f t="shared" si="160"/>
        <v>8</v>
      </c>
      <c r="AD35" s="2">
        <f t="shared" si="160"/>
        <v>8</v>
      </c>
      <c r="AE35" s="2">
        <f t="shared" si="160"/>
        <v>8</v>
      </c>
      <c r="AF35" s="2">
        <f t="shared" si="160"/>
        <v>8</v>
      </c>
      <c r="AG35" s="2">
        <f t="shared" si="160"/>
        <v>8</v>
      </c>
      <c r="AH35" s="2">
        <f t="shared" si="160"/>
        <v>8</v>
      </c>
      <c r="AI35" s="2">
        <f t="shared" si="160"/>
        <v>8</v>
      </c>
      <c r="AJ35" s="2">
        <f t="shared" si="160"/>
        <v>8</v>
      </c>
      <c r="AK35" s="2">
        <f t="shared" si="160"/>
        <v>8</v>
      </c>
      <c r="AL35" s="2">
        <f t="shared" si="160"/>
        <v>8</v>
      </c>
      <c r="AM35" s="2">
        <f t="shared" si="160"/>
        <v>8</v>
      </c>
      <c r="AO35" s="2">
        <f t="shared" ref="AO35:AZ35" si="161">AO31*4</f>
        <v>8</v>
      </c>
      <c r="AP35" s="2">
        <f t="shared" si="161"/>
        <v>8</v>
      </c>
      <c r="AQ35" s="2">
        <f t="shared" si="161"/>
        <v>8</v>
      </c>
      <c r="AR35" s="2">
        <f t="shared" si="161"/>
        <v>8</v>
      </c>
      <c r="AS35" s="2">
        <f t="shared" si="161"/>
        <v>8</v>
      </c>
      <c r="AT35" s="2">
        <f t="shared" si="161"/>
        <v>8</v>
      </c>
      <c r="AU35" s="2">
        <f t="shared" si="161"/>
        <v>8</v>
      </c>
      <c r="AV35" s="2">
        <f t="shared" si="161"/>
        <v>8</v>
      </c>
      <c r="AW35" s="2">
        <f t="shared" si="161"/>
        <v>8</v>
      </c>
      <c r="AX35" s="2">
        <f t="shared" si="161"/>
        <v>8</v>
      </c>
      <c r="AY35" s="2">
        <f t="shared" si="161"/>
        <v>8</v>
      </c>
      <c r="AZ35" s="2">
        <f t="shared" si="161"/>
        <v>8</v>
      </c>
      <c r="BB35" s="2">
        <f t="shared" ref="BB35:BM35" si="162">BB31*4</f>
        <v>8</v>
      </c>
      <c r="BC35" s="2">
        <f t="shared" si="162"/>
        <v>8</v>
      </c>
      <c r="BD35" s="2">
        <f t="shared" si="162"/>
        <v>8</v>
      </c>
      <c r="BE35" s="2">
        <f t="shared" si="162"/>
        <v>8</v>
      </c>
      <c r="BF35" s="2">
        <f t="shared" si="162"/>
        <v>8</v>
      </c>
      <c r="BG35" s="2">
        <f t="shared" si="162"/>
        <v>8</v>
      </c>
      <c r="BH35" s="2">
        <f t="shared" si="162"/>
        <v>8</v>
      </c>
      <c r="BI35" s="2">
        <f t="shared" si="162"/>
        <v>8</v>
      </c>
      <c r="BJ35" s="2">
        <f t="shared" si="162"/>
        <v>8</v>
      </c>
      <c r="BK35" s="2">
        <f t="shared" si="162"/>
        <v>8</v>
      </c>
      <c r="BL35" s="2">
        <f t="shared" si="162"/>
        <v>8</v>
      </c>
      <c r="BM35" s="2">
        <f t="shared" si="162"/>
        <v>8</v>
      </c>
      <c r="BO35" s="2">
        <f t="shared" ref="BO35:BZ35" si="163">BO31*4</f>
        <v>8</v>
      </c>
      <c r="BP35" s="2">
        <f t="shared" si="163"/>
        <v>8</v>
      </c>
      <c r="BQ35" s="2">
        <f t="shared" si="163"/>
        <v>8</v>
      </c>
      <c r="BR35" s="2">
        <f t="shared" si="163"/>
        <v>8</v>
      </c>
      <c r="BS35" s="2">
        <f t="shared" si="163"/>
        <v>8</v>
      </c>
      <c r="BT35" s="2">
        <f t="shared" si="163"/>
        <v>8</v>
      </c>
      <c r="BU35" s="2">
        <f t="shared" si="163"/>
        <v>8</v>
      </c>
      <c r="BV35" s="2">
        <f t="shared" si="163"/>
        <v>8</v>
      </c>
      <c r="BW35" s="2">
        <f t="shared" si="163"/>
        <v>8</v>
      </c>
      <c r="BX35" s="2">
        <f t="shared" si="163"/>
        <v>8</v>
      </c>
      <c r="BY35" s="2">
        <f t="shared" si="163"/>
        <v>8</v>
      </c>
      <c r="BZ35" s="2">
        <f t="shared" si="163"/>
        <v>8</v>
      </c>
    </row>
    <row r="36" spans="1:79" x14ac:dyDescent="0.25">
      <c r="A36" t="s">
        <v>48</v>
      </c>
      <c r="V36">
        <v>80</v>
      </c>
      <c r="W36">
        <v>80</v>
      </c>
      <c r="X36">
        <v>160</v>
      </c>
      <c r="Y36">
        <v>160</v>
      </c>
      <c r="Z36">
        <v>160</v>
      </c>
      <c r="AB36">
        <v>160</v>
      </c>
      <c r="AC36">
        <v>240</v>
      </c>
      <c r="AD36">
        <v>240</v>
      </c>
      <c r="AE36">
        <v>240</v>
      </c>
      <c r="AF36">
        <v>320</v>
      </c>
      <c r="AG36">
        <v>320</v>
      </c>
      <c r="AH36">
        <v>320</v>
      </c>
      <c r="AI36">
        <v>320</v>
      </c>
      <c r="AJ36">
        <v>320</v>
      </c>
      <c r="AK36">
        <v>400</v>
      </c>
      <c r="AL36">
        <v>400</v>
      </c>
      <c r="AM36">
        <v>400</v>
      </c>
      <c r="AO36">
        <v>480</v>
      </c>
      <c r="AP36">
        <v>480</v>
      </c>
      <c r="AQ36">
        <v>480</v>
      </c>
      <c r="AR36">
        <v>480</v>
      </c>
      <c r="AS36">
        <v>560</v>
      </c>
      <c r="AT36">
        <v>560</v>
      </c>
      <c r="AU36">
        <v>560</v>
      </c>
      <c r="AV36">
        <v>560</v>
      </c>
      <c r="AW36">
        <v>560</v>
      </c>
      <c r="AX36">
        <v>630</v>
      </c>
      <c r="AY36">
        <v>630</v>
      </c>
      <c r="AZ36">
        <v>630</v>
      </c>
      <c r="BB36">
        <v>630</v>
      </c>
      <c r="BC36">
        <v>720</v>
      </c>
      <c r="BD36">
        <v>720</v>
      </c>
      <c r="BE36">
        <v>720</v>
      </c>
      <c r="BF36">
        <v>720</v>
      </c>
      <c r="BG36">
        <v>800</v>
      </c>
      <c r="BH36">
        <v>800</v>
      </c>
      <c r="BI36">
        <v>800</v>
      </c>
      <c r="BJ36">
        <v>800</v>
      </c>
      <c r="BK36">
        <v>800</v>
      </c>
      <c r="BL36">
        <v>880</v>
      </c>
      <c r="BM36">
        <v>880</v>
      </c>
      <c r="BO36">
        <v>880</v>
      </c>
      <c r="BP36">
        <v>880</v>
      </c>
      <c r="BQ36">
        <v>960</v>
      </c>
      <c r="BR36">
        <v>960</v>
      </c>
      <c r="BS36">
        <v>960</v>
      </c>
      <c r="BT36">
        <v>960</v>
      </c>
      <c r="BU36">
        <v>1040</v>
      </c>
      <c r="BV36">
        <v>1040</v>
      </c>
      <c r="BW36">
        <v>1040</v>
      </c>
      <c r="BX36">
        <v>1040</v>
      </c>
      <c r="BY36">
        <v>1040</v>
      </c>
      <c r="BZ36">
        <v>1040</v>
      </c>
    </row>
    <row r="37" spans="1:79" x14ac:dyDescent="0.25">
      <c r="A37" t="s">
        <v>49</v>
      </c>
      <c r="O37" s="4"/>
      <c r="P37" s="4"/>
      <c r="Q37" s="4"/>
      <c r="R37" s="4"/>
      <c r="S37" s="4"/>
      <c r="T37" s="4"/>
      <c r="U37" s="4"/>
      <c r="V37" s="4">
        <f t="shared" ref="V37:AM37" si="164">V36*20</f>
        <v>1600</v>
      </c>
      <c r="W37" s="4">
        <f t="shared" si="164"/>
        <v>1600</v>
      </c>
      <c r="X37" s="4">
        <f t="shared" si="164"/>
        <v>3200</v>
      </c>
      <c r="Y37" s="4">
        <f t="shared" si="164"/>
        <v>3200</v>
      </c>
      <c r="Z37" s="4">
        <f t="shared" si="164"/>
        <v>3200</v>
      </c>
      <c r="AA37" s="4">
        <f>SUM(S37:Z37)</f>
        <v>12800</v>
      </c>
      <c r="AB37" s="4">
        <f t="shared" si="164"/>
        <v>3200</v>
      </c>
      <c r="AC37" s="4">
        <f t="shared" si="164"/>
        <v>4800</v>
      </c>
      <c r="AD37" s="4">
        <f t="shared" si="164"/>
        <v>4800</v>
      </c>
      <c r="AE37" s="4">
        <f t="shared" si="164"/>
        <v>4800</v>
      </c>
      <c r="AF37" s="4">
        <f t="shared" si="164"/>
        <v>6400</v>
      </c>
      <c r="AG37" s="4">
        <f t="shared" si="164"/>
        <v>6400</v>
      </c>
      <c r="AH37" s="4">
        <f t="shared" si="164"/>
        <v>6400</v>
      </c>
      <c r="AI37" s="4">
        <f t="shared" si="164"/>
        <v>6400</v>
      </c>
      <c r="AJ37" s="4">
        <f t="shared" si="164"/>
        <v>6400</v>
      </c>
      <c r="AK37" s="4">
        <f t="shared" si="164"/>
        <v>8000</v>
      </c>
      <c r="AL37" s="4">
        <f t="shared" si="164"/>
        <v>8000</v>
      </c>
      <c r="AM37" s="4">
        <f t="shared" si="164"/>
        <v>8000</v>
      </c>
      <c r="AN37" s="6">
        <f>SUM(AB37:AM37)</f>
        <v>73600</v>
      </c>
      <c r="AO37" s="4">
        <f t="shared" ref="AO37:AZ37" si="165">AO36*20</f>
        <v>9600</v>
      </c>
      <c r="AP37" s="4">
        <f t="shared" si="165"/>
        <v>9600</v>
      </c>
      <c r="AQ37" s="4">
        <f t="shared" si="165"/>
        <v>9600</v>
      </c>
      <c r="AR37" s="4">
        <f t="shared" si="165"/>
        <v>9600</v>
      </c>
      <c r="AS37" s="4">
        <f t="shared" si="165"/>
        <v>11200</v>
      </c>
      <c r="AT37" s="4">
        <f t="shared" si="165"/>
        <v>11200</v>
      </c>
      <c r="AU37" s="4">
        <f t="shared" si="165"/>
        <v>11200</v>
      </c>
      <c r="AV37" s="4">
        <f t="shared" si="165"/>
        <v>11200</v>
      </c>
      <c r="AW37" s="4">
        <f t="shared" si="165"/>
        <v>11200</v>
      </c>
      <c r="AX37" s="4">
        <f t="shared" si="165"/>
        <v>12600</v>
      </c>
      <c r="AY37" s="4">
        <f t="shared" si="165"/>
        <v>12600</v>
      </c>
      <c r="AZ37" s="4">
        <f t="shared" si="165"/>
        <v>12600</v>
      </c>
      <c r="BA37" s="6">
        <f>SUM(AO37:AZ37)</f>
        <v>132200</v>
      </c>
      <c r="BB37" s="4">
        <f t="shared" ref="BB37:BM37" si="166">BB36*20</f>
        <v>12600</v>
      </c>
      <c r="BC37" s="4">
        <f t="shared" si="166"/>
        <v>14400</v>
      </c>
      <c r="BD37" s="4">
        <f t="shared" si="166"/>
        <v>14400</v>
      </c>
      <c r="BE37" s="4">
        <f t="shared" si="166"/>
        <v>14400</v>
      </c>
      <c r="BF37" s="4">
        <f t="shared" si="166"/>
        <v>14400</v>
      </c>
      <c r="BG37" s="4">
        <f t="shared" si="166"/>
        <v>16000</v>
      </c>
      <c r="BH37" s="4">
        <f t="shared" si="166"/>
        <v>16000</v>
      </c>
      <c r="BI37" s="4">
        <f t="shared" si="166"/>
        <v>16000</v>
      </c>
      <c r="BJ37" s="4">
        <f t="shared" si="166"/>
        <v>16000</v>
      </c>
      <c r="BK37" s="4">
        <f t="shared" si="166"/>
        <v>16000</v>
      </c>
      <c r="BL37" s="4">
        <f t="shared" si="166"/>
        <v>17600</v>
      </c>
      <c r="BM37" s="4">
        <f t="shared" si="166"/>
        <v>17600</v>
      </c>
      <c r="BN37" s="6">
        <f>SUM(BB37:BM37)</f>
        <v>185400</v>
      </c>
      <c r="BO37" s="4">
        <f t="shared" ref="BO37:BZ37" si="167">BO36*20</f>
        <v>17600</v>
      </c>
      <c r="BP37" s="4">
        <f t="shared" si="167"/>
        <v>17600</v>
      </c>
      <c r="BQ37" s="4">
        <f t="shared" si="167"/>
        <v>19200</v>
      </c>
      <c r="BR37" s="4">
        <f t="shared" si="167"/>
        <v>19200</v>
      </c>
      <c r="BS37" s="4">
        <f t="shared" si="167"/>
        <v>19200</v>
      </c>
      <c r="BT37" s="4">
        <f t="shared" si="167"/>
        <v>19200</v>
      </c>
      <c r="BU37" s="4">
        <f t="shared" si="167"/>
        <v>20800</v>
      </c>
      <c r="BV37" s="4">
        <f t="shared" si="167"/>
        <v>20800</v>
      </c>
      <c r="BW37" s="4">
        <f t="shared" si="167"/>
        <v>20800</v>
      </c>
      <c r="BX37" s="4">
        <f t="shared" si="167"/>
        <v>20800</v>
      </c>
      <c r="BY37" s="4">
        <f t="shared" si="167"/>
        <v>20800</v>
      </c>
      <c r="BZ37" s="4">
        <f t="shared" si="167"/>
        <v>20800</v>
      </c>
      <c r="CA37" s="6">
        <f>SUM(BO37:BZ37)</f>
        <v>236800</v>
      </c>
    </row>
    <row r="38" spans="1:79" x14ac:dyDescent="0.25">
      <c r="A38" t="s">
        <v>22</v>
      </c>
      <c r="O38" s="3"/>
      <c r="P38" s="3"/>
      <c r="Q38" s="3"/>
      <c r="R38" s="3"/>
      <c r="S38" s="3"/>
      <c r="T38" s="3"/>
      <c r="U38" s="3"/>
      <c r="V38" s="3">
        <f t="shared" ref="V38" si="168">V37*V30</f>
        <v>5600</v>
      </c>
      <c r="W38" s="3">
        <f t="shared" ref="W38" si="169">W37*W30</f>
        <v>5600</v>
      </c>
      <c r="X38" s="3">
        <f t="shared" ref="X38" si="170">X37*X30</f>
        <v>11200</v>
      </c>
      <c r="Y38" s="3">
        <f t="shared" ref="Y38" si="171">Y37*Y30</f>
        <v>11200</v>
      </c>
      <c r="Z38" s="3">
        <f t="shared" ref="Z38" si="172">Z37*Z30</f>
        <v>11200</v>
      </c>
      <c r="AA38" s="3">
        <f>SUM(S38:Z38)</f>
        <v>44800</v>
      </c>
      <c r="AB38" s="3">
        <f t="shared" ref="AB38" si="173">AB37*AB30</f>
        <v>11200</v>
      </c>
      <c r="AC38" s="3">
        <f t="shared" ref="AC38" si="174">AC37*AC30</f>
        <v>16800</v>
      </c>
      <c r="AD38" s="3">
        <f t="shared" ref="AD38" si="175">AD37*AD30</f>
        <v>16800</v>
      </c>
      <c r="AE38" s="3">
        <f t="shared" ref="AE38" si="176">AE37*AE30</f>
        <v>16800</v>
      </c>
      <c r="AF38" s="3">
        <f t="shared" ref="AF38" si="177">AF37*AF30</f>
        <v>22400</v>
      </c>
      <c r="AG38" s="3">
        <f t="shared" ref="AG38" si="178">AG37*AG30</f>
        <v>22400</v>
      </c>
      <c r="AH38" s="3">
        <f t="shared" ref="AH38" si="179">AH37*AH30</f>
        <v>22400</v>
      </c>
      <c r="AI38" s="3">
        <f t="shared" ref="AI38" si="180">AI37*AI30</f>
        <v>22400</v>
      </c>
      <c r="AJ38" s="3">
        <f t="shared" ref="AJ38" si="181">AJ37*AJ30</f>
        <v>22400</v>
      </c>
      <c r="AK38" s="3">
        <f t="shared" ref="AK38" si="182">AK37*AK30</f>
        <v>28000</v>
      </c>
      <c r="AL38" s="3">
        <f t="shared" ref="AL38" si="183">AL37*AL30</f>
        <v>28000</v>
      </c>
      <c r="AM38" s="3">
        <f t="shared" ref="AM38" si="184">AM37*AM30</f>
        <v>28000</v>
      </c>
      <c r="AN38" s="14">
        <f>SUM(AB38:AM38)</f>
        <v>257600</v>
      </c>
      <c r="AO38" s="3">
        <f t="shared" ref="AO38:AZ38" si="185">AO37*AO30</f>
        <v>33600</v>
      </c>
      <c r="AP38" s="3">
        <f t="shared" si="185"/>
        <v>33600</v>
      </c>
      <c r="AQ38" s="3">
        <f t="shared" si="185"/>
        <v>33600</v>
      </c>
      <c r="AR38" s="3">
        <f t="shared" si="185"/>
        <v>33600</v>
      </c>
      <c r="AS38" s="3">
        <f t="shared" si="185"/>
        <v>39200</v>
      </c>
      <c r="AT38" s="3">
        <f t="shared" si="185"/>
        <v>39200</v>
      </c>
      <c r="AU38" s="3">
        <f t="shared" si="185"/>
        <v>39200</v>
      </c>
      <c r="AV38" s="3">
        <f t="shared" si="185"/>
        <v>39200</v>
      </c>
      <c r="AW38" s="3">
        <f t="shared" si="185"/>
        <v>39200</v>
      </c>
      <c r="AX38" s="3">
        <f t="shared" si="185"/>
        <v>44100</v>
      </c>
      <c r="AY38" s="3">
        <f t="shared" si="185"/>
        <v>44100</v>
      </c>
      <c r="AZ38" s="3">
        <f t="shared" si="185"/>
        <v>44100</v>
      </c>
      <c r="BA38" s="14">
        <f>SUM(AO38:AZ38)</f>
        <v>462700</v>
      </c>
      <c r="BB38" s="3">
        <f t="shared" ref="BB38:BM38" si="186">BB37*BB30</f>
        <v>44100</v>
      </c>
      <c r="BC38" s="3">
        <f t="shared" si="186"/>
        <v>50400</v>
      </c>
      <c r="BD38" s="3">
        <f t="shared" si="186"/>
        <v>50400</v>
      </c>
      <c r="BE38" s="3">
        <f t="shared" si="186"/>
        <v>50400</v>
      </c>
      <c r="BF38" s="3">
        <f t="shared" si="186"/>
        <v>50400</v>
      </c>
      <c r="BG38" s="3">
        <f t="shared" si="186"/>
        <v>56000</v>
      </c>
      <c r="BH38" s="3">
        <f t="shared" si="186"/>
        <v>56000</v>
      </c>
      <c r="BI38" s="3">
        <f t="shared" si="186"/>
        <v>56000</v>
      </c>
      <c r="BJ38" s="3">
        <f t="shared" si="186"/>
        <v>56000</v>
      </c>
      <c r="BK38" s="3">
        <f t="shared" si="186"/>
        <v>56000</v>
      </c>
      <c r="BL38" s="3">
        <f t="shared" si="186"/>
        <v>61600</v>
      </c>
      <c r="BM38" s="3">
        <f t="shared" si="186"/>
        <v>61600</v>
      </c>
      <c r="BN38" s="14">
        <f>SUM(BB38:BM38)</f>
        <v>648900</v>
      </c>
      <c r="BO38" s="3">
        <f t="shared" ref="BO38:BZ38" si="187">BO37*BO30</f>
        <v>61600</v>
      </c>
      <c r="BP38" s="3">
        <f t="shared" si="187"/>
        <v>61600</v>
      </c>
      <c r="BQ38" s="3">
        <f t="shared" si="187"/>
        <v>67200</v>
      </c>
      <c r="BR38" s="3">
        <f t="shared" si="187"/>
        <v>67200</v>
      </c>
      <c r="BS38" s="3">
        <f t="shared" si="187"/>
        <v>67200</v>
      </c>
      <c r="BT38" s="3">
        <f t="shared" si="187"/>
        <v>67200</v>
      </c>
      <c r="BU38" s="3">
        <f t="shared" si="187"/>
        <v>72800</v>
      </c>
      <c r="BV38" s="3">
        <f t="shared" si="187"/>
        <v>72800</v>
      </c>
      <c r="BW38" s="3">
        <f t="shared" si="187"/>
        <v>72800</v>
      </c>
      <c r="BX38" s="3">
        <f t="shared" si="187"/>
        <v>72800</v>
      </c>
      <c r="BY38" s="3">
        <f t="shared" si="187"/>
        <v>72800</v>
      </c>
      <c r="BZ38" s="3">
        <f t="shared" si="187"/>
        <v>72800</v>
      </c>
      <c r="CA38" s="14">
        <f>SUM(BO38:BZ38)</f>
        <v>828800</v>
      </c>
    </row>
    <row r="40" spans="1:79" x14ac:dyDescent="0.25">
      <c r="A40" t="s">
        <v>51</v>
      </c>
    </row>
    <row r="41" spans="1:79" x14ac:dyDescent="0.25">
      <c r="A41" t="s">
        <v>15</v>
      </c>
      <c r="O41" s="29"/>
      <c r="P41" s="29"/>
      <c r="Q41" s="29"/>
      <c r="R41" s="29"/>
      <c r="S41" s="29">
        <v>2</v>
      </c>
      <c r="T41" s="29">
        <v>2</v>
      </c>
      <c r="U41" s="29">
        <v>2</v>
      </c>
      <c r="V41" s="29">
        <v>2</v>
      </c>
      <c r="W41" s="29">
        <v>2</v>
      </c>
      <c r="X41" s="29">
        <v>2</v>
      </c>
      <c r="Y41" s="29">
        <v>2</v>
      </c>
      <c r="Z41" s="29">
        <v>2</v>
      </c>
      <c r="AA41" s="29"/>
      <c r="AB41" s="29">
        <v>2</v>
      </c>
      <c r="AC41" s="29">
        <v>2</v>
      </c>
      <c r="AD41" s="29">
        <v>2</v>
      </c>
      <c r="AE41" s="29">
        <v>2</v>
      </c>
      <c r="AF41" s="29">
        <v>2</v>
      </c>
      <c r="AG41" s="29">
        <v>2</v>
      </c>
      <c r="AH41" s="29">
        <v>2</v>
      </c>
      <c r="AI41" s="29">
        <v>2</v>
      </c>
      <c r="AJ41" s="29">
        <v>2</v>
      </c>
      <c r="AK41" s="29">
        <v>2</v>
      </c>
      <c r="AL41" s="29">
        <v>2</v>
      </c>
      <c r="AM41" s="29">
        <v>2</v>
      </c>
      <c r="AO41" s="29">
        <v>2</v>
      </c>
      <c r="AP41" s="29">
        <v>2</v>
      </c>
      <c r="AQ41" s="29">
        <v>2</v>
      </c>
      <c r="AR41" s="29">
        <v>2</v>
      </c>
      <c r="AS41" s="29">
        <v>2</v>
      </c>
      <c r="AT41" s="29">
        <v>2</v>
      </c>
      <c r="AU41" s="29">
        <v>2</v>
      </c>
      <c r="AV41" s="29">
        <v>2</v>
      </c>
      <c r="AW41" s="29">
        <v>2</v>
      </c>
      <c r="AX41" s="29">
        <v>2</v>
      </c>
      <c r="AY41" s="29">
        <v>2</v>
      </c>
      <c r="AZ41" s="29">
        <v>2</v>
      </c>
      <c r="BB41" s="29">
        <v>2</v>
      </c>
      <c r="BC41" s="29">
        <v>2</v>
      </c>
      <c r="BD41" s="29">
        <v>2</v>
      </c>
      <c r="BE41" s="29">
        <v>2</v>
      </c>
      <c r="BF41" s="29">
        <v>2</v>
      </c>
      <c r="BG41" s="29">
        <v>2</v>
      </c>
      <c r="BH41" s="29">
        <v>2</v>
      </c>
      <c r="BI41" s="29">
        <v>2</v>
      </c>
      <c r="BJ41" s="29">
        <v>2</v>
      </c>
      <c r="BK41" s="29">
        <v>2</v>
      </c>
      <c r="BL41" s="29">
        <v>2</v>
      </c>
      <c r="BM41" s="29">
        <v>2</v>
      </c>
      <c r="BO41" s="29">
        <v>2</v>
      </c>
      <c r="BP41" s="29">
        <v>2</v>
      </c>
      <c r="BQ41" s="29">
        <v>2</v>
      </c>
      <c r="BR41" s="29">
        <v>2</v>
      </c>
      <c r="BS41" s="29">
        <v>2</v>
      </c>
      <c r="BT41" s="29">
        <v>2</v>
      </c>
      <c r="BU41" s="29">
        <v>2</v>
      </c>
      <c r="BV41" s="29">
        <v>2</v>
      </c>
      <c r="BW41" s="29">
        <v>2</v>
      </c>
      <c r="BX41" s="29">
        <v>2</v>
      </c>
      <c r="BY41" s="29">
        <v>2</v>
      </c>
      <c r="BZ41" s="29">
        <v>2</v>
      </c>
    </row>
    <row r="42" spans="1:79" x14ac:dyDescent="0.25">
      <c r="A42" t="s">
        <v>19</v>
      </c>
      <c r="O42" s="29"/>
      <c r="P42" s="29"/>
      <c r="Q42" s="29"/>
      <c r="R42" s="29"/>
      <c r="S42" s="29">
        <v>1</v>
      </c>
      <c r="T42" s="29">
        <v>1</v>
      </c>
      <c r="U42" s="29">
        <v>1</v>
      </c>
      <c r="V42" s="29">
        <v>1</v>
      </c>
      <c r="W42" s="29">
        <v>1</v>
      </c>
      <c r="X42" s="29">
        <v>1</v>
      </c>
      <c r="Y42" s="29">
        <v>1</v>
      </c>
      <c r="Z42" s="29">
        <v>1</v>
      </c>
      <c r="AA42" s="29"/>
      <c r="AB42" s="29">
        <v>1</v>
      </c>
      <c r="AC42" s="29">
        <v>1</v>
      </c>
      <c r="AD42" s="29">
        <v>1</v>
      </c>
      <c r="AE42" s="29">
        <v>1</v>
      </c>
      <c r="AF42" s="29">
        <v>1</v>
      </c>
      <c r="AG42" s="29">
        <v>1</v>
      </c>
      <c r="AH42" s="29">
        <v>1</v>
      </c>
      <c r="AI42" s="29">
        <v>1</v>
      </c>
      <c r="AJ42" s="29">
        <v>1</v>
      </c>
      <c r="AK42" s="29">
        <v>1</v>
      </c>
      <c r="AL42" s="29">
        <v>1</v>
      </c>
      <c r="AM42" s="29">
        <v>1</v>
      </c>
      <c r="AO42" s="29">
        <v>1</v>
      </c>
      <c r="AP42" s="29">
        <v>1</v>
      </c>
      <c r="AQ42" s="29">
        <v>1</v>
      </c>
      <c r="AR42" s="29">
        <v>1</v>
      </c>
      <c r="AS42" s="29">
        <v>1</v>
      </c>
      <c r="AT42" s="29">
        <v>1</v>
      </c>
      <c r="AU42" s="29">
        <v>1</v>
      </c>
      <c r="AV42" s="29">
        <v>1</v>
      </c>
      <c r="AW42" s="29">
        <v>1</v>
      </c>
      <c r="AX42" s="29">
        <v>1</v>
      </c>
      <c r="AY42" s="29">
        <v>1</v>
      </c>
      <c r="AZ42" s="29">
        <v>1</v>
      </c>
      <c r="BB42" s="29">
        <v>1</v>
      </c>
      <c r="BC42" s="29">
        <v>1</v>
      </c>
      <c r="BD42" s="29">
        <v>1</v>
      </c>
      <c r="BE42" s="29">
        <v>1</v>
      </c>
      <c r="BF42" s="29">
        <v>1</v>
      </c>
      <c r="BG42" s="29">
        <v>1</v>
      </c>
      <c r="BH42" s="29">
        <v>1</v>
      </c>
      <c r="BI42" s="29">
        <v>1</v>
      </c>
      <c r="BJ42" s="29">
        <v>1</v>
      </c>
      <c r="BK42" s="29">
        <v>1</v>
      </c>
      <c r="BL42" s="29">
        <v>1</v>
      </c>
      <c r="BM42" s="29">
        <v>1</v>
      </c>
      <c r="BO42" s="29">
        <v>1</v>
      </c>
      <c r="BP42" s="29">
        <v>1</v>
      </c>
      <c r="BQ42" s="29">
        <v>1</v>
      </c>
      <c r="BR42" s="29">
        <v>1</v>
      </c>
      <c r="BS42" s="29">
        <v>1</v>
      </c>
      <c r="BT42" s="29">
        <v>1</v>
      </c>
      <c r="BU42" s="29">
        <v>1</v>
      </c>
      <c r="BV42" s="29">
        <v>1</v>
      </c>
      <c r="BW42" s="29">
        <v>1</v>
      </c>
      <c r="BX42" s="29">
        <v>1</v>
      </c>
      <c r="BY42" s="29">
        <v>1</v>
      </c>
      <c r="BZ42" s="29">
        <v>1</v>
      </c>
    </row>
    <row r="43" spans="1:79" x14ac:dyDescent="0.25">
      <c r="A43" t="s">
        <v>27</v>
      </c>
      <c r="O43" s="3"/>
      <c r="P43" s="3"/>
      <c r="Q43" s="3"/>
      <c r="R43" s="3"/>
      <c r="S43" s="3">
        <f t="shared" ref="S43" si="188">S42*S48</f>
        <v>1000</v>
      </c>
      <c r="T43" s="3">
        <f t="shared" ref="T43" si="189">T42*T48</f>
        <v>2000</v>
      </c>
      <c r="U43" s="3">
        <f t="shared" ref="U43" si="190">U42*U48</f>
        <v>3000</v>
      </c>
      <c r="V43" s="3">
        <f t="shared" ref="V43" si="191">V42*V48</f>
        <v>3500</v>
      </c>
      <c r="W43" s="3">
        <f t="shared" ref="W43" si="192">W42*W48</f>
        <v>4000</v>
      </c>
      <c r="X43" s="3">
        <f t="shared" ref="X43" si="193">X42*X48</f>
        <v>4500</v>
      </c>
      <c r="Y43" s="3">
        <f t="shared" ref="Y43" si="194">Y42*Y48</f>
        <v>5000</v>
      </c>
      <c r="Z43" s="3">
        <f t="shared" ref="Z43" si="195">Z42*Z48</f>
        <v>5500</v>
      </c>
      <c r="AA43" s="3"/>
      <c r="AB43" s="3">
        <f t="shared" ref="AB43" si="196">AB42*AB48</f>
        <v>6000</v>
      </c>
      <c r="AC43" s="3">
        <f t="shared" ref="AC43" si="197">AC42*AC48</f>
        <v>6500</v>
      </c>
      <c r="AD43" s="3">
        <f t="shared" ref="AD43" si="198">AD42*AD48</f>
        <v>7000</v>
      </c>
      <c r="AE43" s="3">
        <f t="shared" ref="AE43" si="199">AE42*AE48</f>
        <v>7500</v>
      </c>
      <c r="AF43" s="3">
        <f t="shared" ref="AF43" si="200">AF42*AF48</f>
        <v>8000</v>
      </c>
      <c r="AG43" s="3">
        <f t="shared" ref="AG43" si="201">AG42*AG48</f>
        <v>8500</v>
      </c>
      <c r="AH43" s="3">
        <f t="shared" ref="AH43" si="202">AH42*AH48</f>
        <v>9000</v>
      </c>
      <c r="AI43" s="3">
        <f t="shared" ref="AI43" si="203">AI42*AI48</f>
        <v>9000</v>
      </c>
      <c r="AJ43" s="3">
        <f t="shared" ref="AJ43" si="204">AJ42*AJ48</f>
        <v>9500</v>
      </c>
      <c r="AK43" s="3">
        <f t="shared" ref="AK43" si="205">AK42*AK48</f>
        <v>10000</v>
      </c>
      <c r="AL43" s="3">
        <f t="shared" ref="AL43" si="206">AL42*AL48</f>
        <v>10000</v>
      </c>
      <c r="AM43" s="3">
        <f t="shared" ref="AM43" si="207">AM42*AM48</f>
        <v>10500</v>
      </c>
      <c r="AO43" s="3">
        <f t="shared" ref="AO43:AZ43" si="208">AO42*AO48</f>
        <v>11000</v>
      </c>
      <c r="AP43" s="3">
        <f t="shared" si="208"/>
        <v>11000</v>
      </c>
      <c r="AQ43" s="3">
        <f t="shared" si="208"/>
        <v>11000</v>
      </c>
      <c r="AR43" s="3">
        <f t="shared" si="208"/>
        <v>11000</v>
      </c>
      <c r="AS43" s="3">
        <f t="shared" si="208"/>
        <v>12000</v>
      </c>
      <c r="AT43" s="3">
        <f t="shared" si="208"/>
        <v>12000</v>
      </c>
      <c r="AU43" s="3">
        <f t="shared" si="208"/>
        <v>12000</v>
      </c>
      <c r="AV43" s="3">
        <f t="shared" si="208"/>
        <v>13000</v>
      </c>
      <c r="AW43" s="3">
        <f t="shared" si="208"/>
        <v>13000</v>
      </c>
      <c r="AX43" s="3">
        <f t="shared" si="208"/>
        <v>13000</v>
      </c>
      <c r="AY43" s="3">
        <f t="shared" si="208"/>
        <v>13000</v>
      </c>
      <c r="AZ43" s="3">
        <f t="shared" si="208"/>
        <v>14000</v>
      </c>
      <c r="BB43" s="3">
        <f t="shared" ref="BB43:BM43" si="209">BB42*BB48</f>
        <v>14000</v>
      </c>
      <c r="BC43" s="3">
        <f t="shared" si="209"/>
        <v>14000</v>
      </c>
      <c r="BD43" s="3">
        <f t="shared" si="209"/>
        <v>14000</v>
      </c>
      <c r="BE43" s="3">
        <f t="shared" si="209"/>
        <v>14000</v>
      </c>
      <c r="BF43" s="3">
        <f t="shared" si="209"/>
        <v>15000</v>
      </c>
      <c r="BG43" s="3">
        <f t="shared" si="209"/>
        <v>15000</v>
      </c>
      <c r="BH43" s="3">
        <f t="shared" si="209"/>
        <v>15000</v>
      </c>
      <c r="BI43" s="3">
        <f t="shared" si="209"/>
        <v>15000</v>
      </c>
      <c r="BJ43" s="3">
        <f t="shared" si="209"/>
        <v>16000</v>
      </c>
      <c r="BK43" s="3">
        <f t="shared" si="209"/>
        <v>16000</v>
      </c>
      <c r="BL43" s="3">
        <f t="shared" si="209"/>
        <v>16000</v>
      </c>
      <c r="BM43" s="3">
        <f t="shared" si="209"/>
        <v>16000</v>
      </c>
      <c r="BO43" s="3">
        <f t="shared" ref="BO43:BZ43" si="210">BO42*BO48</f>
        <v>17000</v>
      </c>
      <c r="BP43" s="3">
        <f t="shared" si="210"/>
        <v>17000</v>
      </c>
      <c r="BQ43" s="3">
        <f t="shared" si="210"/>
        <v>17000</v>
      </c>
      <c r="BR43" s="3">
        <f t="shared" si="210"/>
        <v>17000</v>
      </c>
      <c r="BS43" s="3">
        <f t="shared" si="210"/>
        <v>18000</v>
      </c>
      <c r="BT43" s="3">
        <f t="shared" si="210"/>
        <v>18000</v>
      </c>
      <c r="BU43" s="3">
        <f t="shared" si="210"/>
        <v>18000</v>
      </c>
      <c r="BV43" s="3">
        <f t="shared" si="210"/>
        <v>18000</v>
      </c>
      <c r="BW43" s="3">
        <f t="shared" si="210"/>
        <v>18000</v>
      </c>
      <c r="BX43" s="3">
        <f t="shared" si="210"/>
        <v>20000</v>
      </c>
      <c r="BY43" s="3">
        <f t="shared" si="210"/>
        <v>20000</v>
      </c>
      <c r="BZ43" s="3">
        <f t="shared" si="210"/>
        <v>20000</v>
      </c>
    </row>
    <row r="44" spans="1:79" x14ac:dyDescent="0.25">
      <c r="A44" t="s">
        <v>18</v>
      </c>
      <c r="O44" s="5"/>
      <c r="P44" s="5"/>
      <c r="Q44" s="5"/>
      <c r="R44" s="5"/>
      <c r="S44" s="5">
        <f t="shared" ref="S44:Z44" si="211">(S41-S42)/S41</f>
        <v>0.5</v>
      </c>
      <c r="T44" s="5">
        <f t="shared" si="211"/>
        <v>0.5</v>
      </c>
      <c r="U44" s="5">
        <f t="shared" si="211"/>
        <v>0.5</v>
      </c>
      <c r="V44" s="5">
        <f t="shared" si="211"/>
        <v>0.5</v>
      </c>
      <c r="W44" s="5">
        <f t="shared" si="211"/>
        <v>0.5</v>
      </c>
      <c r="X44" s="5">
        <f t="shared" si="211"/>
        <v>0.5</v>
      </c>
      <c r="Y44" s="5">
        <f t="shared" si="211"/>
        <v>0.5</v>
      </c>
      <c r="Z44" s="5">
        <f t="shared" si="211"/>
        <v>0.5</v>
      </c>
      <c r="AA44" s="5"/>
      <c r="AB44" s="5">
        <f t="shared" ref="AB44:AM44" si="212">(AB41-AB42)/AB41</f>
        <v>0.5</v>
      </c>
      <c r="AC44" s="5">
        <f t="shared" si="212"/>
        <v>0.5</v>
      </c>
      <c r="AD44" s="5">
        <f t="shared" si="212"/>
        <v>0.5</v>
      </c>
      <c r="AE44" s="5">
        <f t="shared" si="212"/>
        <v>0.5</v>
      </c>
      <c r="AF44" s="5">
        <f t="shared" si="212"/>
        <v>0.5</v>
      </c>
      <c r="AG44" s="5">
        <f t="shared" si="212"/>
        <v>0.5</v>
      </c>
      <c r="AH44" s="5">
        <f t="shared" si="212"/>
        <v>0.5</v>
      </c>
      <c r="AI44" s="5">
        <f t="shared" si="212"/>
        <v>0.5</v>
      </c>
      <c r="AJ44" s="5">
        <f t="shared" si="212"/>
        <v>0.5</v>
      </c>
      <c r="AK44" s="5">
        <f t="shared" si="212"/>
        <v>0.5</v>
      </c>
      <c r="AL44" s="5">
        <f t="shared" si="212"/>
        <v>0.5</v>
      </c>
      <c r="AM44" s="5">
        <f t="shared" si="212"/>
        <v>0.5</v>
      </c>
      <c r="AO44" s="5">
        <f t="shared" ref="AO44:AZ44" si="213">(AO41-AO42)/AO41</f>
        <v>0.5</v>
      </c>
      <c r="AP44" s="5">
        <f t="shared" si="213"/>
        <v>0.5</v>
      </c>
      <c r="AQ44" s="5">
        <f t="shared" si="213"/>
        <v>0.5</v>
      </c>
      <c r="AR44" s="5">
        <f t="shared" si="213"/>
        <v>0.5</v>
      </c>
      <c r="AS44" s="5">
        <f t="shared" si="213"/>
        <v>0.5</v>
      </c>
      <c r="AT44" s="5">
        <f t="shared" si="213"/>
        <v>0.5</v>
      </c>
      <c r="AU44" s="5">
        <f t="shared" si="213"/>
        <v>0.5</v>
      </c>
      <c r="AV44" s="5">
        <f t="shared" si="213"/>
        <v>0.5</v>
      </c>
      <c r="AW44" s="5">
        <f t="shared" si="213"/>
        <v>0.5</v>
      </c>
      <c r="AX44" s="5">
        <f t="shared" si="213"/>
        <v>0.5</v>
      </c>
      <c r="AY44" s="5">
        <f t="shared" si="213"/>
        <v>0.5</v>
      </c>
      <c r="AZ44" s="5">
        <f t="shared" si="213"/>
        <v>0.5</v>
      </c>
      <c r="BB44" s="5">
        <f t="shared" ref="BB44:BM44" si="214">(BB41-BB42)/BB41</f>
        <v>0.5</v>
      </c>
      <c r="BC44" s="5">
        <f t="shared" si="214"/>
        <v>0.5</v>
      </c>
      <c r="BD44" s="5">
        <f t="shared" si="214"/>
        <v>0.5</v>
      </c>
      <c r="BE44" s="5">
        <f t="shared" si="214"/>
        <v>0.5</v>
      </c>
      <c r="BF44" s="5">
        <f t="shared" si="214"/>
        <v>0.5</v>
      </c>
      <c r="BG44" s="5">
        <f t="shared" si="214"/>
        <v>0.5</v>
      </c>
      <c r="BH44" s="5">
        <f t="shared" si="214"/>
        <v>0.5</v>
      </c>
      <c r="BI44" s="5">
        <f t="shared" si="214"/>
        <v>0.5</v>
      </c>
      <c r="BJ44" s="5">
        <f t="shared" si="214"/>
        <v>0.5</v>
      </c>
      <c r="BK44" s="5">
        <f t="shared" si="214"/>
        <v>0.5</v>
      </c>
      <c r="BL44" s="5">
        <f t="shared" si="214"/>
        <v>0.5</v>
      </c>
      <c r="BM44" s="5">
        <f t="shared" si="214"/>
        <v>0.5</v>
      </c>
      <c r="BO44" s="5">
        <f t="shared" ref="BO44:BZ44" si="215">(BO41-BO42)/BO41</f>
        <v>0.5</v>
      </c>
      <c r="BP44" s="5">
        <f t="shared" si="215"/>
        <v>0.5</v>
      </c>
      <c r="BQ44" s="5">
        <f t="shared" si="215"/>
        <v>0.5</v>
      </c>
      <c r="BR44" s="5">
        <f t="shared" si="215"/>
        <v>0.5</v>
      </c>
      <c r="BS44" s="5">
        <f t="shared" si="215"/>
        <v>0.5</v>
      </c>
      <c r="BT44" s="5">
        <f t="shared" si="215"/>
        <v>0.5</v>
      </c>
      <c r="BU44" s="5">
        <f t="shared" si="215"/>
        <v>0.5</v>
      </c>
      <c r="BV44" s="5">
        <f t="shared" si="215"/>
        <v>0.5</v>
      </c>
      <c r="BW44" s="5">
        <f t="shared" si="215"/>
        <v>0.5</v>
      </c>
      <c r="BX44" s="5">
        <f t="shared" si="215"/>
        <v>0.5</v>
      </c>
      <c r="BY44" s="5">
        <f t="shared" si="215"/>
        <v>0.5</v>
      </c>
      <c r="BZ44" s="5">
        <f t="shared" si="215"/>
        <v>0.5</v>
      </c>
    </row>
    <row r="45" spans="1:79" x14ac:dyDescent="0.25">
      <c r="A45" t="s">
        <v>46</v>
      </c>
      <c r="O45" s="2"/>
      <c r="P45" s="2"/>
      <c r="Q45" s="2"/>
      <c r="R45" s="2"/>
      <c r="S45" s="2">
        <f>S41*4</f>
        <v>8</v>
      </c>
      <c r="T45" s="2">
        <f t="shared" ref="T45:Z45" si="216">T41*4</f>
        <v>8</v>
      </c>
      <c r="U45" s="2">
        <f t="shared" si="216"/>
        <v>8</v>
      </c>
      <c r="V45" s="2">
        <f t="shared" si="216"/>
        <v>8</v>
      </c>
      <c r="W45" s="2">
        <f t="shared" si="216"/>
        <v>8</v>
      </c>
      <c r="X45" s="2">
        <f t="shared" si="216"/>
        <v>8</v>
      </c>
      <c r="Y45" s="2">
        <f t="shared" si="216"/>
        <v>8</v>
      </c>
      <c r="Z45" s="2">
        <f t="shared" si="216"/>
        <v>8</v>
      </c>
      <c r="AA45" s="2"/>
      <c r="AB45" s="2">
        <f t="shared" ref="AB45:AM45" si="217">AB41*4</f>
        <v>8</v>
      </c>
      <c r="AC45" s="2">
        <f t="shared" si="217"/>
        <v>8</v>
      </c>
      <c r="AD45" s="2">
        <f t="shared" si="217"/>
        <v>8</v>
      </c>
      <c r="AE45" s="2">
        <f t="shared" si="217"/>
        <v>8</v>
      </c>
      <c r="AF45" s="2">
        <f t="shared" si="217"/>
        <v>8</v>
      </c>
      <c r="AG45" s="2">
        <f t="shared" si="217"/>
        <v>8</v>
      </c>
      <c r="AH45" s="2">
        <f t="shared" si="217"/>
        <v>8</v>
      </c>
      <c r="AI45" s="2">
        <f t="shared" si="217"/>
        <v>8</v>
      </c>
      <c r="AJ45" s="2">
        <f t="shared" si="217"/>
        <v>8</v>
      </c>
      <c r="AK45" s="2">
        <f t="shared" si="217"/>
        <v>8</v>
      </c>
      <c r="AL45" s="2">
        <f t="shared" si="217"/>
        <v>8</v>
      </c>
      <c r="AM45" s="2">
        <f t="shared" si="217"/>
        <v>8</v>
      </c>
      <c r="AO45" s="2">
        <f t="shared" ref="AO45:AZ45" si="218">AO41*4</f>
        <v>8</v>
      </c>
      <c r="AP45" s="2">
        <f t="shared" si="218"/>
        <v>8</v>
      </c>
      <c r="AQ45" s="2">
        <f t="shared" si="218"/>
        <v>8</v>
      </c>
      <c r="AR45" s="2">
        <f t="shared" si="218"/>
        <v>8</v>
      </c>
      <c r="AS45" s="2">
        <f t="shared" si="218"/>
        <v>8</v>
      </c>
      <c r="AT45" s="2">
        <f t="shared" si="218"/>
        <v>8</v>
      </c>
      <c r="AU45" s="2">
        <f t="shared" si="218"/>
        <v>8</v>
      </c>
      <c r="AV45" s="2">
        <f t="shared" si="218"/>
        <v>8</v>
      </c>
      <c r="AW45" s="2">
        <f t="shared" si="218"/>
        <v>8</v>
      </c>
      <c r="AX45" s="2">
        <f t="shared" si="218"/>
        <v>8</v>
      </c>
      <c r="AY45" s="2">
        <f t="shared" si="218"/>
        <v>8</v>
      </c>
      <c r="AZ45" s="2">
        <f t="shared" si="218"/>
        <v>8</v>
      </c>
      <c r="BB45" s="2">
        <f t="shared" ref="BB45:BM45" si="219">BB41*4</f>
        <v>8</v>
      </c>
      <c r="BC45" s="2">
        <f t="shared" si="219"/>
        <v>8</v>
      </c>
      <c r="BD45" s="2">
        <f t="shared" si="219"/>
        <v>8</v>
      </c>
      <c r="BE45" s="2">
        <f t="shared" si="219"/>
        <v>8</v>
      </c>
      <c r="BF45" s="2">
        <f t="shared" si="219"/>
        <v>8</v>
      </c>
      <c r="BG45" s="2">
        <f t="shared" si="219"/>
        <v>8</v>
      </c>
      <c r="BH45" s="2">
        <f t="shared" si="219"/>
        <v>8</v>
      </c>
      <c r="BI45" s="2">
        <f t="shared" si="219"/>
        <v>8</v>
      </c>
      <c r="BJ45" s="2">
        <f t="shared" si="219"/>
        <v>8</v>
      </c>
      <c r="BK45" s="2">
        <f t="shared" si="219"/>
        <v>8</v>
      </c>
      <c r="BL45" s="2">
        <f t="shared" si="219"/>
        <v>8</v>
      </c>
      <c r="BM45" s="2">
        <f t="shared" si="219"/>
        <v>8</v>
      </c>
      <c r="BO45" s="2">
        <f t="shared" ref="BO45:BZ45" si="220">BO41*4</f>
        <v>8</v>
      </c>
      <c r="BP45" s="2">
        <f t="shared" si="220"/>
        <v>8</v>
      </c>
      <c r="BQ45" s="2">
        <f t="shared" si="220"/>
        <v>8</v>
      </c>
      <c r="BR45" s="2">
        <f t="shared" si="220"/>
        <v>8</v>
      </c>
      <c r="BS45" s="2">
        <f t="shared" si="220"/>
        <v>8</v>
      </c>
      <c r="BT45" s="2">
        <f t="shared" si="220"/>
        <v>8</v>
      </c>
      <c r="BU45" s="2">
        <f t="shared" si="220"/>
        <v>8</v>
      </c>
      <c r="BV45" s="2">
        <f t="shared" si="220"/>
        <v>8</v>
      </c>
      <c r="BW45" s="2">
        <f t="shared" si="220"/>
        <v>8</v>
      </c>
      <c r="BX45" s="2">
        <f t="shared" si="220"/>
        <v>8</v>
      </c>
      <c r="BY45" s="2">
        <f t="shared" si="220"/>
        <v>8</v>
      </c>
      <c r="BZ45" s="2">
        <f t="shared" si="220"/>
        <v>8</v>
      </c>
    </row>
    <row r="46" spans="1:79" x14ac:dyDescent="0.25">
      <c r="A46" t="s">
        <v>47</v>
      </c>
      <c r="O46" s="2"/>
      <c r="P46" s="2"/>
      <c r="Q46" s="2"/>
      <c r="R46" s="2"/>
      <c r="S46" s="2">
        <f>S42*4</f>
        <v>4</v>
      </c>
      <c r="T46" s="2">
        <f t="shared" ref="T46:Z46" si="221">T42*4</f>
        <v>4</v>
      </c>
      <c r="U46" s="2">
        <f t="shared" si="221"/>
        <v>4</v>
      </c>
      <c r="V46" s="2">
        <f t="shared" si="221"/>
        <v>4</v>
      </c>
      <c r="W46" s="2">
        <f t="shared" si="221"/>
        <v>4</v>
      </c>
      <c r="X46" s="2">
        <f t="shared" si="221"/>
        <v>4</v>
      </c>
      <c r="Y46" s="2">
        <f t="shared" si="221"/>
        <v>4</v>
      </c>
      <c r="Z46" s="2">
        <f t="shared" si="221"/>
        <v>4</v>
      </c>
      <c r="AA46" s="2"/>
      <c r="AB46" s="2">
        <f t="shared" ref="AB46:AM46" si="222">AB42*4</f>
        <v>4</v>
      </c>
      <c r="AC46" s="2">
        <f t="shared" si="222"/>
        <v>4</v>
      </c>
      <c r="AD46" s="2">
        <f t="shared" si="222"/>
        <v>4</v>
      </c>
      <c r="AE46" s="2">
        <f t="shared" si="222"/>
        <v>4</v>
      </c>
      <c r="AF46" s="2">
        <f t="shared" si="222"/>
        <v>4</v>
      </c>
      <c r="AG46" s="2">
        <f t="shared" si="222"/>
        <v>4</v>
      </c>
      <c r="AH46" s="2">
        <f t="shared" si="222"/>
        <v>4</v>
      </c>
      <c r="AI46" s="2">
        <f t="shared" si="222"/>
        <v>4</v>
      </c>
      <c r="AJ46" s="2">
        <f t="shared" si="222"/>
        <v>4</v>
      </c>
      <c r="AK46" s="2">
        <f t="shared" si="222"/>
        <v>4</v>
      </c>
      <c r="AL46" s="2">
        <f t="shared" si="222"/>
        <v>4</v>
      </c>
      <c r="AM46" s="2">
        <f t="shared" si="222"/>
        <v>4</v>
      </c>
      <c r="AO46" s="2">
        <f t="shared" ref="AO46:AZ46" si="223">AO42*4</f>
        <v>4</v>
      </c>
      <c r="AP46" s="2">
        <f t="shared" si="223"/>
        <v>4</v>
      </c>
      <c r="AQ46" s="2">
        <f t="shared" si="223"/>
        <v>4</v>
      </c>
      <c r="AR46" s="2">
        <f t="shared" si="223"/>
        <v>4</v>
      </c>
      <c r="AS46" s="2">
        <f t="shared" si="223"/>
        <v>4</v>
      </c>
      <c r="AT46" s="2">
        <f t="shared" si="223"/>
        <v>4</v>
      </c>
      <c r="AU46" s="2">
        <f t="shared" si="223"/>
        <v>4</v>
      </c>
      <c r="AV46" s="2">
        <f t="shared" si="223"/>
        <v>4</v>
      </c>
      <c r="AW46" s="2">
        <f t="shared" si="223"/>
        <v>4</v>
      </c>
      <c r="AX46" s="2">
        <f t="shared" si="223"/>
        <v>4</v>
      </c>
      <c r="AY46" s="2">
        <f t="shared" si="223"/>
        <v>4</v>
      </c>
      <c r="AZ46" s="2">
        <f t="shared" si="223"/>
        <v>4</v>
      </c>
      <c r="BB46" s="2">
        <f t="shared" ref="BB46:BM46" si="224">BB42*4</f>
        <v>4</v>
      </c>
      <c r="BC46" s="2">
        <f t="shared" si="224"/>
        <v>4</v>
      </c>
      <c r="BD46" s="2">
        <f t="shared" si="224"/>
        <v>4</v>
      </c>
      <c r="BE46" s="2">
        <f t="shared" si="224"/>
        <v>4</v>
      </c>
      <c r="BF46" s="2">
        <f t="shared" si="224"/>
        <v>4</v>
      </c>
      <c r="BG46" s="2">
        <f t="shared" si="224"/>
        <v>4</v>
      </c>
      <c r="BH46" s="2">
        <f t="shared" si="224"/>
        <v>4</v>
      </c>
      <c r="BI46" s="2">
        <f t="shared" si="224"/>
        <v>4</v>
      </c>
      <c r="BJ46" s="2">
        <f t="shared" si="224"/>
        <v>4</v>
      </c>
      <c r="BK46" s="2">
        <f t="shared" si="224"/>
        <v>4</v>
      </c>
      <c r="BL46" s="2">
        <f t="shared" si="224"/>
        <v>4</v>
      </c>
      <c r="BM46" s="2">
        <f t="shared" si="224"/>
        <v>4</v>
      </c>
      <c r="BO46" s="2">
        <f t="shared" ref="BO46:BZ46" si="225">BO42*4</f>
        <v>4</v>
      </c>
      <c r="BP46" s="2">
        <f t="shared" si="225"/>
        <v>4</v>
      </c>
      <c r="BQ46" s="2">
        <f t="shared" si="225"/>
        <v>4</v>
      </c>
      <c r="BR46" s="2">
        <f t="shared" si="225"/>
        <v>4</v>
      </c>
      <c r="BS46" s="2">
        <f t="shared" si="225"/>
        <v>4</v>
      </c>
      <c r="BT46" s="2">
        <f t="shared" si="225"/>
        <v>4</v>
      </c>
      <c r="BU46" s="2">
        <f t="shared" si="225"/>
        <v>4</v>
      </c>
      <c r="BV46" s="2">
        <f t="shared" si="225"/>
        <v>4</v>
      </c>
      <c r="BW46" s="2">
        <f t="shared" si="225"/>
        <v>4</v>
      </c>
      <c r="BX46" s="2">
        <f t="shared" si="225"/>
        <v>4</v>
      </c>
      <c r="BY46" s="2">
        <f t="shared" si="225"/>
        <v>4</v>
      </c>
      <c r="BZ46" s="2">
        <f t="shared" si="225"/>
        <v>4</v>
      </c>
    </row>
    <row r="47" spans="1:79" x14ac:dyDescent="0.25">
      <c r="A47" t="s">
        <v>48</v>
      </c>
      <c r="S47">
        <v>50</v>
      </c>
      <c r="T47">
        <v>100</v>
      </c>
      <c r="U47">
        <v>150</v>
      </c>
      <c r="V47">
        <v>175</v>
      </c>
      <c r="W47">
        <v>200</v>
      </c>
      <c r="X47">
        <v>225</v>
      </c>
      <c r="Y47">
        <v>250</v>
      </c>
      <c r="Z47">
        <v>275</v>
      </c>
      <c r="AB47">
        <v>300</v>
      </c>
      <c r="AC47">
        <v>325</v>
      </c>
      <c r="AD47">
        <v>350</v>
      </c>
      <c r="AE47">
        <v>375</v>
      </c>
      <c r="AF47">
        <v>400</v>
      </c>
      <c r="AG47">
        <v>425</v>
      </c>
      <c r="AH47">
        <v>450</v>
      </c>
      <c r="AI47">
        <v>450</v>
      </c>
      <c r="AJ47">
        <v>475</v>
      </c>
      <c r="AK47">
        <v>500</v>
      </c>
      <c r="AL47">
        <v>500</v>
      </c>
      <c r="AM47">
        <v>525</v>
      </c>
      <c r="AO47">
        <v>550</v>
      </c>
      <c r="AP47">
        <v>550</v>
      </c>
      <c r="AQ47">
        <v>550</v>
      </c>
      <c r="AR47">
        <v>550</v>
      </c>
      <c r="AS47">
        <v>600</v>
      </c>
      <c r="AT47">
        <v>600</v>
      </c>
      <c r="AU47">
        <v>600</v>
      </c>
      <c r="AV47">
        <v>650</v>
      </c>
      <c r="AW47">
        <v>650</v>
      </c>
      <c r="AX47">
        <v>650</v>
      </c>
      <c r="AY47">
        <v>650</v>
      </c>
      <c r="AZ47">
        <v>700</v>
      </c>
      <c r="BB47">
        <v>700</v>
      </c>
      <c r="BC47">
        <v>700</v>
      </c>
      <c r="BD47">
        <v>700</v>
      </c>
      <c r="BE47">
        <v>700</v>
      </c>
      <c r="BF47">
        <v>750</v>
      </c>
      <c r="BG47">
        <v>750</v>
      </c>
      <c r="BH47">
        <v>750</v>
      </c>
      <c r="BI47">
        <v>750</v>
      </c>
      <c r="BJ47">
        <v>800</v>
      </c>
      <c r="BK47">
        <v>800</v>
      </c>
      <c r="BL47">
        <v>800</v>
      </c>
      <c r="BM47">
        <v>800</v>
      </c>
      <c r="BO47">
        <v>850</v>
      </c>
      <c r="BP47">
        <v>850</v>
      </c>
      <c r="BQ47">
        <v>850</v>
      </c>
      <c r="BR47">
        <v>850</v>
      </c>
      <c r="BS47">
        <v>900</v>
      </c>
      <c r="BT47">
        <v>900</v>
      </c>
      <c r="BU47">
        <v>900</v>
      </c>
      <c r="BV47">
        <v>900</v>
      </c>
      <c r="BW47">
        <v>900</v>
      </c>
      <c r="BX47">
        <v>1000</v>
      </c>
      <c r="BY47">
        <v>1000</v>
      </c>
      <c r="BZ47">
        <v>1000</v>
      </c>
    </row>
    <row r="48" spans="1:79" x14ac:dyDescent="0.25">
      <c r="A48" t="s">
        <v>49</v>
      </c>
      <c r="O48" s="4"/>
      <c r="P48" s="4"/>
      <c r="Q48" s="4"/>
      <c r="R48" s="4"/>
      <c r="S48" s="4">
        <f t="shared" ref="S48:Z48" si="226">S47*20</f>
        <v>1000</v>
      </c>
      <c r="T48" s="4">
        <f t="shared" si="226"/>
        <v>2000</v>
      </c>
      <c r="U48" s="4">
        <f t="shared" si="226"/>
        <v>3000</v>
      </c>
      <c r="V48" s="4">
        <f t="shared" si="226"/>
        <v>3500</v>
      </c>
      <c r="W48" s="4">
        <f t="shared" si="226"/>
        <v>4000</v>
      </c>
      <c r="X48" s="4">
        <f t="shared" si="226"/>
        <v>4500</v>
      </c>
      <c r="Y48" s="4">
        <f t="shared" si="226"/>
        <v>5000</v>
      </c>
      <c r="Z48" s="4">
        <f t="shared" si="226"/>
        <v>5500</v>
      </c>
      <c r="AA48" s="4">
        <f>SUM(S48:Z48)</f>
        <v>28500</v>
      </c>
      <c r="AB48" s="4">
        <f t="shared" ref="AB48:AM48" si="227">AB47*20</f>
        <v>6000</v>
      </c>
      <c r="AC48" s="4">
        <f t="shared" si="227"/>
        <v>6500</v>
      </c>
      <c r="AD48" s="4">
        <f t="shared" si="227"/>
        <v>7000</v>
      </c>
      <c r="AE48" s="4">
        <f t="shared" si="227"/>
        <v>7500</v>
      </c>
      <c r="AF48" s="4">
        <f t="shared" si="227"/>
        <v>8000</v>
      </c>
      <c r="AG48" s="4">
        <f t="shared" si="227"/>
        <v>8500</v>
      </c>
      <c r="AH48" s="4">
        <f t="shared" si="227"/>
        <v>9000</v>
      </c>
      <c r="AI48" s="4">
        <f t="shared" si="227"/>
        <v>9000</v>
      </c>
      <c r="AJ48" s="4">
        <f t="shared" si="227"/>
        <v>9500</v>
      </c>
      <c r="AK48" s="4">
        <f t="shared" si="227"/>
        <v>10000</v>
      </c>
      <c r="AL48" s="4">
        <f t="shared" si="227"/>
        <v>10000</v>
      </c>
      <c r="AM48" s="4">
        <f t="shared" si="227"/>
        <v>10500</v>
      </c>
      <c r="AN48" s="6">
        <f>SUM(AB48:AM48)</f>
        <v>101500</v>
      </c>
      <c r="AO48" s="4">
        <f t="shared" ref="AO48:AZ48" si="228">AO47*20</f>
        <v>11000</v>
      </c>
      <c r="AP48" s="4">
        <f t="shared" si="228"/>
        <v>11000</v>
      </c>
      <c r="AQ48" s="4">
        <f t="shared" si="228"/>
        <v>11000</v>
      </c>
      <c r="AR48" s="4">
        <f t="shared" si="228"/>
        <v>11000</v>
      </c>
      <c r="AS48" s="4">
        <f t="shared" si="228"/>
        <v>12000</v>
      </c>
      <c r="AT48" s="4">
        <f t="shared" si="228"/>
        <v>12000</v>
      </c>
      <c r="AU48" s="4">
        <f t="shared" si="228"/>
        <v>12000</v>
      </c>
      <c r="AV48" s="4">
        <f t="shared" si="228"/>
        <v>13000</v>
      </c>
      <c r="AW48" s="4">
        <f t="shared" si="228"/>
        <v>13000</v>
      </c>
      <c r="AX48" s="4">
        <f t="shared" si="228"/>
        <v>13000</v>
      </c>
      <c r="AY48" s="4">
        <f t="shared" si="228"/>
        <v>13000</v>
      </c>
      <c r="AZ48" s="4">
        <f t="shared" si="228"/>
        <v>14000</v>
      </c>
      <c r="BA48" s="6">
        <f>SUM(AO48:AZ48)</f>
        <v>146000</v>
      </c>
      <c r="BB48" s="4">
        <f t="shared" ref="BB48:BM48" si="229">BB47*20</f>
        <v>14000</v>
      </c>
      <c r="BC48" s="4">
        <f t="shared" si="229"/>
        <v>14000</v>
      </c>
      <c r="BD48" s="4">
        <f t="shared" si="229"/>
        <v>14000</v>
      </c>
      <c r="BE48" s="4">
        <f t="shared" si="229"/>
        <v>14000</v>
      </c>
      <c r="BF48" s="4">
        <f t="shared" si="229"/>
        <v>15000</v>
      </c>
      <c r="BG48" s="4">
        <f t="shared" si="229"/>
        <v>15000</v>
      </c>
      <c r="BH48" s="4">
        <f t="shared" si="229"/>
        <v>15000</v>
      </c>
      <c r="BI48" s="4">
        <f t="shared" si="229"/>
        <v>15000</v>
      </c>
      <c r="BJ48" s="4">
        <f t="shared" si="229"/>
        <v>16000</v>
      </c>
      <c r="BK48" s="4">
        <f t="shared" si="229"/>
        <v>16000</v>
      </c>
      <c r="BL48" s="4">
        <f t="shared" si="229"/>
        <v>16000</v>
      </c>
      <c r="BM48" s="4">
        <f t="shared" si="229"/>
        <v>16000</v>
      </c>
      <c r="BN48" s="6">
        <f>SUM(BB48:BM48)</f>
        <v>180000</v>
      </c>
      <c r="BO48" s="4">
        <f t="shared" ref="BO48:BZ48" si="230">BO47*20</f>
        <v>17000</v>
      </c>
      <c r="BP48" s="4">
        <f t="shared" si="230"/>
        <v>17000</v>
      </c>
      <c r="BQ48" s="4">
        <f t="shared" si="230"/>
        <v>17000</v>
      </c>
      <c r="BR48" s="4">
        <f t="shared" si="230"/>
        <v>17000</v>
      </c>
      <c r="BS48" s="4">
        <f t="shared" si="230"/>
        <v>18000</v>
      </c>
      <c r="BT48" s="4">
        <f t="shared" si="230"/>
        <v>18000</v>
      </c>
      <c r="BU48" s="4">
        <f t="shared" si="230"/>
        <v>18000</v>
      </c>
      <c r="BV48" s="4">
        <f t="shared" si="230"/>
        <v>18000</v>
      </c>
      <c r="BW48" s="4">
        <f t="shared" si="230"/>
        <v>18000</v>
      </c>
      <c r="BX48" s="4">
        <f t="shared" si="230"/>
        <v>20000</v>
      </c>
      <c r="BY48" s="4">
        <f t="shared" si="230"/>
        <v>20000</v>
      </c>
      <c r="BZ48" s="4">
        <f t="shared" si="230"/>
        <v>20000</v>
      </c>
      <c r="CA48" s="6">
        <f>SUM(BO48:BZ48)</f>
        <v>218000</v>
      </c>
    </row>
    <row r="49" spans="1:79" x14ac:dyDescent="0.25">
      <c r="A49" t="s">
        <v>22</v>
      </c>
      <c r="O49" s="3"/>
      <c r="P49" s="3"/>
      <c r="Q49" s="3"/>
      <c r="R49" s="3"/>
      <c r="S49" s="3">
        <f t="shared" ref="S49" si="231">S48*S41</f>
        <v>2000</v>
      </c>
      <c r="T49" s="3">
        <f t="shared" ref="T49" si="232">T48*T41</f>
        <v>4000</v>
      </c>
      <c r="U49" s="3">
        <f t="shared" ref="U49" si="233">U48*U41</f>
        <v>6000</v>
      </c>
      <c r="V49" s="3">
        <f t="shared" ref="V49" si="234">V48*V41</f>
        <v>7000</v>
      </c>
      <c r="W49" s="3">
        <f t="shared" ref="W49" si="235">W48*W41</f>
        <v>8000</v>
      </c>
      <c r="X49" s="3">
        <f t="shared" ref="X49" si="236">X48*X41</f>
        <v>9000</v>
      </c>
      <c r="Y49" s="3">
        <f t="shared" ref="Y49" si="237">Y48*Y41</f>
        <v>10000</v>
      </c>
      <c r="Z49" s="3">
        <f t="shared" ref="Z49" si="238">Z48*Z41</f>
        <v>11000</v>
      </c>
      <c r="AA49" s="3">
        <f>SUM(S49:Z49)</f>
        <v>57000</v>
      </c>
      <c r="AB49" s="3">
        <f t="shared" ref="AB49" si="239">AB48*AB41</f>
        <v>12000</v>
      </c>
      <c r="AC49" s="3">
        <f t="shared" ref="AC49" si="240">AC48*AC41</f>
        <v>13000</v>
      </c>
      <c r="AD49" s="3">
        <f t="shared" ref="AD49" si="241">AD48*AD41</f>
        <v>14000</v>
      </c>
      <c r="AE49" s="3">
        <f t="shared" ref="AE49" si="242">AE48*AE41</f>
        <v>15000</v>
      </c>
      <c r="AF49" s="3">
        <f t="shared" ref="AF49" si="243">AF48*AF41</f>
        <v>16000</v>
      </c>
      <c r="AG49" s="3">
        <f t="shared" ref="AG49" si="244">AG48*AG41</f>
        <v>17000</v>
      </c>
      <c r="AH49" s="3">
        <f t="shared" ref="AH49" si="245">AH48*AH41</f>
        <v>18000</v>
      </c>
      <c r="AI49" s="3">
        <f t="shared" ref="AI49" si="246">AI48*AI41</f>
        <v>18000</v>
      </c>
      <c r="AJ49" s="3">
        <f t="shared" ref="AJ49" si="247">AJ48*AJ41</f>
        <v>19000</v>
      </c>
      <c r="AK49" s="3">
        <f t="shared" ref="AK49" si="248">AK48*AK41</f>
        <v>20000</v>
      </c>
      <c r="AL49" s="3">
        <f t="shared" ref="AL49" si="249">AL48*AL41</f>
        <v>20000</v>
      </c>
      <c r="AM49" s="3">
        <f t="shared" ref="AM49" si="250">AM48*AM41</f>
        <v>21000</v>
      </c>
      <c r="AN49" s="14">
        <f>SUM(AB49:AM49)</f>
        <v>203000</v>
      </c>
      <c r="AO49" s="3">
        <f t="shared" ref="AO49:AZ49" si="251">AO48*AO41</f>
        <v>22000</v>
      </c>
      <c r="AP49" s="3">
        <f t="shared" si="251"/>
        <v>22000</v>
      </c>
      <c r="AQ49" s="3">
        <f t="shared" si="251"/>
        <v>22000</v>
      </c>
      <c r="AR49" s="3">
        <f t="shared" si="251"/>
        <v>22000</v>
      </c>
      <c r="AS49" s="3">
        <f t="shared" si="251"/>
        <v>24000</v>
      </c>
      <c r="AT49" s="3">
        <f t="shared" si="251"/>
        <v>24000</v>
      </c>
      <c r="AU49" s="3">
        <f t="shared" si="251"/>
        <v>24000</v>
      </c>
      <c r="AV49" s="3">
        <f t="shared" si="251"/>
        <v>26000</v>
      </c>
      <c r="AW49" s="3">
        <f t="shared" si="251"/>
        <v>26000</v>
      </c>
      <c r="AX49" s="3">
        <f t="shared" si="251"/>
        <v>26000</v>
      </c>
      <c r="AY49" s="3">
        <f t="shared" si="251"/>
        <v>26000</v>
      </c>
      <c r="AZ49" s="3">
        <f t="shared" si="251"/>
        <v>28000</v>
      </c>
      <c r="BA49" s="14">
        <f>SUM(AO49:AZ49)</f>
        <v>292000</v>
      </c>
      <c r="BB49" s="3">
        <f t="shared" ref="BB49:BM49" si="252">BB48*BB41</f>
        <v>28000</v>
      </c>
      <c r="BC49" s="3">
        <f t="shared" si="252"/>
        <v>28000</v>
      </c>
      <c r="BD49" s="3">
        <f t="shared" si="252"/>
        <v>28000</v>
      </c>
      <c r="BE49" s="3">
        <f t="shared" si="252"/>
        <v>28000</v>
      </c>
      <c r="BF49" s="3">
        <f t="shared" si="252"/>
        <v>30000</v>
      </c>
      <c r="BG49" s="3">
        <f t="shared" si="252"/>
        <v>30000</v>
      </c>
      <c r="BH49" s="3">
        <f t="shared" si="252"/>
        <v>30000</v>
      </c>
      <c r="BI49" s="3">
        <f t="shared" si="252"/>
        <v>30000</v>
      </c>
      <c r="BJ49" s="3">
        <f t="shared" si="252"/>
        <v>32000</v>
      </c>
      <c r="BK49" s="3">
        <f t="shared" si="252"/>
        <v>32000</v>
      </c>
      <c r="BL49" s="3">
        <f t="shared" si="252"/>
        <v>32000</v>
      </c>
      <c r="BM49" s="3">
        <f t="shared" si="252"/>
        <v>32000</v>
      </c>
      <c r="BN49" s="14">
        <f>SUM(BB49:BM49)</f>
        <v>360000</v>
      </c>
      <c r="BO49" s="3">
        <f t="shared" ref="BO49:BZ49" si="253">BO48*BO41</f>
        <v>34000</v>
      </c>
      <c r="BP49" s="3">
        <f t="shared" si="253"/>
        <v>34000</v>
      </c>
      <c r="BQ49" s="3">
        <f t="shared" si="253"/>
        <v>34000</v>
      </c>
      <c r="BR49" s="3">
        <f t="shared" si="253"/>
        <v>34000</v>
      </c>
      <c r="BS49" s="3">
        <f t="shared" si="253"/>
        <v>36000</v>
      </c>
      <c r="BT49" s="3">
        <f t="shared" si="253"/>
        <v>36000</v>
      </c>
      <c r="BU49" s="3">
        <f t="shared" si="253"/>
        <v>36000</v>
      </c>
      <c r="BV49" s="3">
        <f t="shared" si="253"/>
        <v>36000</v>
      </c>
      <c r="BW49" s="3">
        <f t="shared" si="253"/>
        <v>36000</v>
      </c>
      <c r="BX49" s="3">
        <f t="shared" si="253"/>
        <v>40000</v>
      </c>
      <c r="BY49" s="3">
        <f t="shared" si="253"/>
        <v>40000</v>
      </c>
      <c r="BZ49" s="3">
        <f t="shared" si="253"/>
        <v>40000</v>
      </c>
      <c r="CA49" s="14">
        <f>SUM(BO49:BZ49)</f>
        <v>436000</v>
      </c>
    </row>
    <row r="51" spans="1:79" x14ac:dyDescent="0.25">
      <c r="A51" t="s">
        <v>21</v>
      </c>
      <c r="H51">
        <v>1</v>
      </c>
      <c r="I51">
        <v>1</v>
      </c>
      <c r="J51">
        <v>3</v>
      </c>
      <c r="K51">
        <v>4</v>
      </c>
      <c r="L51">
        <v>5</v>
      </c>
      <c r="M51">
        <v>8</v>
      </c>
      <c r="O51">
        <v>9</v>
      </c>
      <c r="P51">
        <v>10</v>
      </c>
      <c r="Q51">
        <v>11</v>
      </c>
      <c r="R51">
        <v>12</v>
      </c>
      <c r="S51">
        <v>14</v>
      </c>
      <c r="T51">
        <v>16</v>
      </c>
      <c r="U51">
        <v>18</v>
      </c>
      <c r="V51">
        <v>20</v>
      </c>
      <c r="W51">
        <v>24</v>
      </c>
      <c r="X51">
        <v>26</v>
      </c>
      <c r="Y51">
        <v>28</v>
      </c>
      <c r="Z51">
        <v>30</v>
      </c>
      <c r="AB51">
        <v>34</v>
      </c>
      <c r="AC51">
        <v>36</v>
      </c>
      <c r="AD51">
        <v>38</v>
      </c>
      <c r="AE51">
        <v>40</v>
      </c>
      <c r="AF51">
        <v>42</v>
      </c>
      <c r="AG51">
        <v>44</v>
      </c>
      <c r="AH51">
        <v>46</v>
      </c>
      <c r="AI51">
        <v>48</v>
      </c>
      <c r="AJ51">
        <v>50</v>
      </c>
      <c r="AK51">
        <v>52</v>
      </c>
      <c r="AL51">
        <v>54</v>
      </c>
      <c r="AM51">
        <v>56</v>
      </c>
      <c r="AO51">
        <v>56</v>
      </c>
      <c r="AP51">
        <v>57</v>
      </c>
      <c r="AQ51">
        <v>58</v>
      </c>
      <c r="AR51">
        <v>59</v>
      </c>
      <c r="AS51">
        <v>60</v>
      </c>
      <c r="AT51">
        <v>61</v>
      </c>
      <c r="AU51">
        <v>62</v>
      </c>
      <c r="AV51">
        <v>63</v>
      </c>
      <c r="AW51">
        <v>64</v>
      </c>
      <c r="AX51">
        <v>65</v>
      </c>
      <c r="AY51">
        <v>66</v>
      </c>
      <c r="AZ51">
        <v>67</v>
      </c>
      <c r="BB51">
        <v>68</v>
      </c>
      <c r="BC51">
        <v>69</v>
      </c>
      <c r="BD51">
        <v>70</v>
      </c>
      <c r="BE51">
        <v>71</v>
      </c>
      <c r="BF51">
        <v>72</v>
      </c>
      <c r="BG51">
        <v>73</v>
      </c>
      <c r="BH51">
        <v>74</v>
      </c>
      <c r="BI51">
        <v>75</v>
      </c>
      <c r="BJ51">
        <v>76</v>
      </c>
      <c r="BK51">
        <v>77</v>
      </c>
      <c r="BL51">
        <v>78</v>
      </c>
      <c r="BM51">
        <v>79</v>
      </c>
      <c r="BO51">
        <v>80</v>
      </c>
      <c r="BP51">
        <v>81</v>
      </c>
      <c r="BQ51">
        <v>82</v>
      </c>
      <c r="BR51">
        <v>83</v>
      </c>
      <c r="BS51">
        <v>84</v>
      </c>
      <c r="BT51">
        <v>85</v>
      </c>
      <c r="BU51">
        <v>86</v>
      </c>
      <c r="BV51">
        <v>87</v>
      </c>
      <c r="BW51">
        <v>88</v>
      </c>
      <c r="BX51">
        <v>89</v>
      </c>
      <c r="BY51">
        <v>90</v>
      </c>
      <c r="BZ51">
        <v>90</v>
      </c>
    </row>
    <row r="52" spans="1:79" x14ac:dyDescent="0.25">
      <c r="A52" t="s">
        <v>52</v>
      </c>
      <c r="I52" s="6">
        <f>(I15/3)/I51</f>
        <v>0</v>
      </c>
      <c r="J52" s="6">
        <f>(J15/3)/J51</f>
        <v>0</v>
      </c>
      <c r="K52" s="6">
        <f>(K15/3)/K51</f>
        <v>0</v>
      </c>
      <c r="L52" s="6">
        <f>(L15/3)/L51</f>
        <v>0</v>
      </c>
      <c r="M52" s="6">
        <f>(M15/3)/M51</f>
        <v>0</v>
      </c>
      <c r="N52" s="6"/>
      <c r="O52" s="6">
        <f>(O15/3)/O51</f>
        <v>740.74074074074076</v>
      </c>
      <c r="P52" s="6">
        <f t="shared" ref="P52:Z52" si="254">(P15/3)/P51</f>
        <v>800</v>
      </c>
      <c r="Q52" s="6">
        <f t="shared" si="254"/>
        <v>727.27272727272725</v>
      </c>
      <c r="R52" s="6">
        <f t="shared" si="254"/>
        <v>666.66666666666663</v>
      </c>
      <c r="S52" s="6">
        <f t="shared" si="254"/>
        <v>666.66666666666674</v>
      </c>
      <c r="T52" s="6">
        <f t="shared" si="254"/>
        <v>583.33333333333337</v>
      </c>
      <c r="U52" s="6">
        <f t="shared" si="254"/>
        <v>518.51851851851859</v>
      </c>
      <c r="V52" s="6">
        <f t="shared" si="254"/>
        <v>466.66666666666669</v>
      </c>
      <c r="W52" s="6">
        <f t="shared" si="254"/>
        <v>416.66666666666669</v>
      </c>
      <c r="X52" s="6">
        <f t="shared" si="254"/>
        <v>384.61538461538464</v>
      </c>
      <c r="Y52" s="6">
        <f t="shared" si="254"/>
        <v>357.14285714285717</v>
      </c>
      <c r="Z52" s="6">
        <f t="shared" si="254"/>
        <v>333.33333333333331</v>
      </c>
      <c r="AA52" s="6"/>
      <c r="AB52" s="6">
        <f t="shared" ref="AB52:AM52" si="255">(AB15/3)/AB51</f>
        <v>313.7254901960784</v>
      </c>
      <c r="AC52" s="6">
        <f t="shared" si="255"/>
        <v>296.2962962962963</v>
      </c>
      <c r="AD52" s="6">
        <f t="shared" si="255"/>
        <v>280.70175438596488</v>
      </c>
      <c r="AE52" s="6">
        <f t="shared" si="255"/>
        <v>266.66666666666663</v>
      </c>
      <c r="AF52" s="6">
        <f t="shared" si="255"/>
        <v>253.96825396825395</v>
      </c>
      <c r="AG52" s="6">
        <f t="shared" si="255"/>
        <v>265.15151515151513</v>
      </c>
      <c r="AH52" s="6">
        <f t="shared" si="255"/>
        <v>253.62318840579709</v>
      </c>
      <c r="AI52" s="6">
        <f t="shared" si="255"/>
        <v>243.05555555555554</v>
      </c>
      <c r="AJ52" s="6">
        <f t="shared" si="255"/>
        <v>240</v>
      </c>
      <c r="AK52" s="6">
        <f t="shared" si="255"/>
        <v>230.76923076923077</v>
      </c>
      <c r="AL52" s="6">
        <f t="shared" si="255"/>
        <v>222.22222222222223</v>
      </c>
      <c r="AM52" s="6">
        <f t="shared" si="255"/>
        <v>214.28571428571428</v>
      </c>
      <c r="AO52" s="6">
        <f t="shared" ref="AO52:AZ52" si="256">(AO15/3)/AO51</f>
        <v>226.19047619047618</v>
      </c>
      <c r="AP52" s="6">
        <f t="shared" si="256"/>
        <v>222.2222222222222</v>
      </c>
      <c r="AQ52" s="6">
        <f t="shared" si="256"/>
        <v>229.88505747126439</v>
      </c>
      <c r="AR52" s="6">
        <f t="shared" si="256"/>
        <v>225.98870056497177</v>
      </c>
      <c r="AS52" s="6">
        <f t="shared" si="256"/>
        <v>250</v>
      </c>
      <c r="AT52" s="6">
        <f t="shared" si="256"/>
        <v>245.90163934426229</v>
      </c>
      <c r="AU52" s="6">
        <f t="shared" si="256"/>
        <v>268.81720430107526</v>
      </c>
      <c r="AV52" s="6">
        <f t="shared" si="256"/>
        <v>264.55026455026456</v>
      </c>
      <c r="AW52" s="6">
        <f t="shared" si="256"/>
        <v>286.45833333333331</v>
      </c>
      <c r="AX52" s="6">
        <f t="shared" si="256"/>
        <v>282.05128205128204</v>
      </c>
      <c r="AY52" s="6">
        <f t="shared" si="256"/>
        <v>277.77777777777777</v>
      </c>
      <c r="AZ52" s="6">
        <f t="shared" si="256"/>
        <v>298.50746268656718</v>
      </c>
      <c r="BB52" s="6">
        <f t="shared" ref="BB52:BM52" si="257">(BB15/3)/BB51</f>
        <v>313.7254901960784</v>
      </c>
      <c r="BC52" s="6">
        <f t="shared" si="257"/>
        <v>309.17874396135267</v>
      </c>
      <c r="BD52" s="6">
        <f t="shared" si="257"/>
        <v>304.76190476190476</v>
      </c>
      <c r="BE52" s="6">
        <f t="shared" si="257"/>
        <v>300.46948356807508</v>
      </c>
      <c r="BF52" s="6">
        <f t="shared" si="257"/>
        <v>305.55555555555554</v>
      </c>
      <c r="BG52" s="6">
        <f t="shared" si="257"/>
        <v>301.36986301369865</v>
      </c>
      <c r="BH52" s="6">
        <f t="shared" si="257"/>
        <v>306.30630630630634</v>
      </c>
      <c r="BI52" s="6">
        <f t="shared" si="257"/>
        <v>302.22222222222223</v>
      </c>
      <c r="BJ52" s="6">
        <f t="shared" si="257"/>
        <v>307.01754385964909</v>
      </c>
      <c r="BK52" s="6">
        <f t="shared" si="257"/>
        <v>303.030303030303</v>
      </c>
      <c r="BL52" s="6">
        <f t="shared" si="257"/>
        <v>299.14529914529913</v>
      </c>
      <c r="BM52" s="6">
        <f t="shared" si="257"/>
        <v>295.35864978902953</v>
      </c>
      <c r="BO52" s="6">
        <f t="shared" ref="BO52:BZ52" si="258">(BO15/3)/BO51</f>
        <v>300</v>
      </c>
      <c r="BP52" s="6">
        <f t="shared" si="258"/>
        <v>296.2962962962963</v>
      </c>
      <c r="BQ52" s="6">
        <f t="shared" si="258"/>
        <v>304.8780487804878</v>
      </c>
      <c r="BR52" s="6">
        <f t="shared" si="258"/>
        <v>301.20481927710841</v>
      </c>
      <c r="BS52" s="6">
        <f t="shared" si="258"/>
        <v>297.61904761904759</v>
      </c>
      <c r="BT52" s="6">
        <f t="shared" si="258"/>
        <v>294.11764705882354</v>
      </c>
      <c r="BU52" s="6">
        <f t="shared" si="258"/>
        <v>294.5736434108527</v>
      </c>
      <c r="BV52" s="6">
        <f t="shared" si="258"/>
        <v>291.18773946360153</v>
      </c>
      <c r="BW52" s="6">
        <f t="shared" si="258"/>
        <v>287.87878787878788</v>
      </c>
      <c r="BX52" s="6">
        <f t="shared" si="258"/>
        <v>299.62546816479403</v>
      </c>
      <c r="BY52" s="6">
        <f t="shared" si="258"/>
        <v>296.2962962962963</v>
      </c>
      <c r="BZ52" s="6">
        <f t="shared" si="258"/>
        <v>296.2962962962963</v>
      </c>
    </row>
    <row r="53" spans="1:79" x14ac:dyDescent="0.25">
      <c r="A53" t="s">
        <v>65</v>
      </c>
      <c r="J53" s="6">
        <f>(J26/6)/J51</f>
        <v>0</v>
      </c>
      <c r="K53" s="6">
        <f>(K26/6)/K51</f>
        <v>0</v>
      </c>
      <c r="L53" s="6">
        <f>(L26/6)/L51</f>
        <v>0</v>
      </c>
      <c r="M53" s="6">
        <f>(M26/6)/M51</f>
        <v>0</v>
      </c>
      <c r="O53" s="6">
        <f>(O26/6)/O51</f>
        <v>0</v>
      </c>
      <c r="P53" s="6">
        <f t="shared" ref="P53:Z53" si="259">(P26/6)/P51</f>
        <v>0</v>
      </c>
      <c r="Q53" s="6">
        <f t="shared" si="259"/>
        <v>0</v>
      </c>
      <c r="R53" s="6">
        <f t="shared" si="259"/>
        <v>0</v>
      </c>
      <c r="S53" s="6">
        <f t="shared" si="259"/>
        <v>0</v>
      </c>
      <c r="T53" s="6">
        <f t="shared" si="259"/>
        <v>20.833333333333332</v>
      </c>
      <c r="U53" s="6">
        <f t="shared" si="259"/>
        <v>37.037037037037038</v>
      </c>
      <c r="V53" s="6">
        <f t="shared" si="259"/>
        <v>50</v>
      </c>
      <c r="W53" s="6">
        <f t="shared" si="259"/>
        <v>55.55555555555555</v>
      </c>
      <c r="X53" s="6">
        <f t="shared" si="259"/>
        <v>64.102564102564102</v>
      </c>
      <c r="Y53" s="6">
        <f t="shared" si="259"/>
        <v>71.428571428571431</v>
      </c>
      <c r="Z53" s="6">
        <f t="shared" si="259"/>
        <v>83.333333333333329</v>
      </c>
      <c r="AB53" s="6">
        <f t="shared" ref="AB53:AM53" si="260">(AB26/6)/AB51</f>
        <v>78.431372549019599</v>
      </c>
      <c r="AC53" s="6">
        <f t="shared" si="260"/>
        <v>83.333333333333329</v>
      </c>
      <c r="AD53" s="6">
        <f t="shared" si="260"/>
        <v>87.719298245614041</v>
      </c>
      <c r="AE53" s="6">
        <f t="shared" si="260"/>
        <v>100</v>
      </c>
      <c r="AF53" s="6">
        <f t="shared" si="260"/>
        <v>119.04761904761905</v>
      </c>
      <c r="AG53" s="6">
        <f t="shared" si="260"/>
        <v>136.36363636363637</v>
      </c>
      <c r="AH53" s="6">
        <f t="shared" si="260"/>
        <v>159.42028985507247</v>
      </c>
      <c r="AI53" s="6">
        <f t="shared" si="260"/>
        <v>180.55555555555554</v>
      </c>
      <c r="AJ53" s="6">
        <f t="shared" si="260"/>
        <v>200</v>
      </c>
      <c r="AK53" s="6">
        <f t="shared" si="260"/>
        <v>217.94871794871796</v>
      </c>
      <c r="AL53" s="6">
        <f t="shared" si="260"/>
        <v>222.22222222222223</v>
      </c>
      <c r="AM53" s="6">
        <f t="shared" si="260"/>
        <v>226.19047619047618</v>
      </c>
      <c r="AO53" s="6">
        <f t="shared" ref="AO53:AZ53" si="261">(AO26/6)/AO51</f>
        <v>250</v>
      </c>
      <c r="AP53" s="6">
        <f t="shared" si="261"/>
        <v>257.30994152046782</v>
      </c>
      <c r="AQ53" s="6">
        <f t="shared" si="261"/>
        <v>264.36781609195401</v>
      </c>
      <c r="AR53" s="6">
        <f t="shared" si="261"/>
        <v>271.18644067796612</v>
      </c>
      <c r="AS53" s="6">
        <f t="shared" si="261"/>
        <v>277.77777777777777</v>
      </c>
      <c r="AT53" s="6">
        <f t="shared" si="261"/>
        <v>295.08196721311475</v>
      </c>
      <c r="AU53" s="6">
        <f t="shared" si="261"/>
        <v>301.07526881720435</v>
      </c>
      <c r="AV53" s="6">
        <f t="shared" si="261"/>
        <v>306.87830687830689</v>
      </c>
      <c r="AW53" s="6">
        <f t="shared" si="261"/>
        <v>312.5</v>
      </c>
      <c r="AX53" s="6">
        <f t="shared" si="261"/>
        <v>328.20512820512818</v>
      </c>
      <c r="AY53" s="6">
        <f t="shared" si="261"/>
        <v>333.33333333333331</v>
      </c>
      <c r="AZ53" s="6">
        <f t="shared" si="261"/>
        <v>338.30845771144283</v>
      </c>
      <c r="BB53" s="6">
        <f t="shared" ref="BB53:BM53" si="262">(BB26/6)/BB51</f>
        <v>352.94117647058823</v>
      </c>
      <c r="BC53" s="6">
        <f t="shared" si="262"/>
        <v>357.48792270531402</v>
      </c>
      <c r="BD53" s="6">
        <f t="shared" si="262"/>
        <v>361.90476190476187</v>
      </c>
      <c r="BE53" s="6">
        <f t="shared" si="262"/>
        <v>366.19718309859155</v>
      </c>
      <c r="BF53" s="6">
        <f t="shared" si="262"/>
        <v>379.62962962962962</v>
      </c>
      <c r="BG53" s="6">
        <f t="shared" si="262"/>
        <v>383.56164383561645</v>
      </c>
      <c r="BH53" s="6">
        <f t="shared" si="262"/>
        <v>387.38738738738738</v>
      </c>
      <c r="BI53" s="6">
        <f t="shared" si="262"/>
        <v>391.11111111111109</v>
      </c>
      <c r="BJ53" s="6">
        <f t="shared" si="262"/>
        <v>394.73684210526318</v>
      </c>
      <c r="BK53" s="6">
        <f t="shared" si="262"/>
        <v>406.92640692640691</v>
      </c>
      <c r="BL53" s="6">
        <f t="shared" si="262"/>
        <v>410.25641025641028</v>
      </c>
      <c r="BM53" s="6">
        <f t="shared" si="262"/>
        <v>413.50210970464138</v>
      </c>
      <c r="BO53" s="6">
        <f t="shared" ref="BO53:BZ53" si="263">(BO26/6)/BO51</f>
        <v>416.66666666666669</v>
      </c>
      <c r="BP53" s="6">
        <f t="shared" si="263"/>
        <v>419.75308641975306</v>
      </c>
      <c r="BQ53" s="6">
        <f t="shared" si="263"/>
        <v>422.76422764227641</v>
      </c>
      <c r="BR53" s="6">
        <f t="shared" si="263"/>
        <v>425.70281124497996</v>
      </c>
      <c r="BS53" s="6">
        <f t="shared" si="263"/>
        <v>428.57142857142856</v>
      </c>
      <c r="BT53" s="6">
        <f t="shared" si="263"/>
        <v>431.37254901960779</v>
      </c>
      <c r="BU53" s="6">
        <f t="shared" si="263"/>
        <v>434.10852713178298</v>
      </c>
      <c r="BV53" s="6">
        <f t="shared" si="263"/>
        <v>436.78160919540232</v>
      </c>
      <c r="BW53" s="6">
        <f t="shared" si="263"/>
        <v>439.39393939393938</v>
      </c>
      <c r="BX53" s="6">
        <f t="shared" si="263"/>
        <v>441.94756554307116</v>
      </c>
      <c r="BY53" s="6">
        <f t="shared" si="263"/>
        <v>444.44444444444446</v>
      </c>
      <c r="BZ53" s="6">
        <f t="shared" si="263"/>
        <v>451.85185185185185</v>
      </c>
    </row>
    <row r="54" spans="1:79" x14ac:dyDescent="0.25">
      <c r="A54" t="s">
        <v>66</v>
      </c>
      <c r="J54" s="6"/>
      <c r="K54" s="6"/>
      <c r="L54" s="6"/>
      <c r="M54" s="6"/>
      <c r="O54" s="6">
        <f>(O37/4)/O51</f>
        <v>0</v>
      </c>
      <c r="P54" s="6">
        <f t="shared" ref="P54:BZ54" si="264">(P37/4)/P51</f>
        <v>0</v>
      </c>
      <c r="Q54" s="6">
        <f t="shared" si="264"/>
        <v>0</v>
      </c>
      <c r="R54" s="6">
        <f t="shared" si="264"/>
        <v>0</v>
      </c>
      <c r="S54" s="6">
        <f t="shared" si="264"/>
        <v>0</v>
      </c>
      <c r="T54" s="6">
        <f t="shared" si="264"/>
        <v>0</v>
      </c>
      <c r="U54" s="6">
        <f t="shared" si="264"/>
        <v>0</v>
      </c>
      <c r="V54" s="6">
        <f t="shared" si="264"/>
        <v>20</v>
      </c>
      <c r="W54" s="6">
        <f t="shared" si="264"/>
        <v>16.666666666666668</v>
      </c>
      <c r="X54" s="6">
        <f t="shared" si="264"/>
        <v>30.76923076923077</v>
      </c>
      <c r="Y54" s="6">
        <f t="shared" si="264"/>
        <v>28.571428571428573</v>
      </c>
      <c r="Z54" s="6">
        <f t="shared" si="264"/>
        <v>26.666666666666668</v>
      </c>
      <c r="AA54" s="6"/>
      <c r="AB54" s="6">
        <f t="shared" si="264"/>
        <v>23.529411764705884</v>
      </c>
      <c r="AC54" s="6">
        <f t="shared" si="264"/>
        <v>33.333333333333336</v>
      </c>
      <c r="AD54" s="6">
        <f t="shared" si="264"/>
        <v>31.578947368421051</v>
      </c>
      <c r="AE54" s="6">
        <f t="shared" si="264"/>
        <v>30</v>
      </c>
      <c r="AF54" s="6">
        <f t="shared" si="264"/>
        <v>38.095238095238095</v>
      </c>
      <c r="AG54" s="6">
        <f t="shared" si="264"/>
        <v>36.363636363636367</v>
      </c>
      <c r="AH54" s="6">
        <f t="shared" si="264"/>
        <v>34.782608695652172</v>
      </c>
      <c r="AI54" s="6">
        <f t="shared" si="264"/>
        <v>33.333333333333336</v>
      </c>
      <c r="AJ54" s="6">
        <f t="shared" si="264"/>
        <v>32</v>
      </c>
      <c r="AK54" s="6">
        <f t="shared" si="264"/>
        <v>38.46153846153846</v>
      </c>
      <c r="AL54" s="6">
        <f t="shared" si="264"/>
        <v>37.037037037037038</v>
      </c>
      <c r="AM54" s="6">
        <f t="shared" si="264"/>
        <v>35.714285714285715</v>
      </c>
      <c r="AN54" s="6"/>
      <c r="AO54" s="6">
        <f t="shared" si="264"/>
        <v>42.857142857142854</v>
      </c>
      <c r="AP54" s="6">
        <f t="shared" si="264"/>
        <v>42.10526315789474</v>
      </c>
      <c r="AQ54" s="6">
        <f t="shared" si="264"/>
        <v>41.379310344827587</v>
      </c>
      <c r="AR54" s="6">
        <f t="shared" si="264"/>
        <v>40.677966101694913</v>
      </c>
      <c r="AS54" s="6">
        <f t="shared" si="264"/>
        <v>46.666666666666664</v>
      </c>
      <c r="AT54" s="6">
        <f t="shared" si="264"/>
        <v>45.901639344262293</v>
      </c>
      <c r="AU54" s="6">
        <f t="shared" si="264"/>
        <v>45.161290322580648</v>
      </c>
      <c r="AV54" s="6">
        <f t="shared" si="264"/>
        <v>44.444444444444443</v>
      </c>
      <c r="AW54" s="6">
        <f t="shared" si="264"/>
        <v>43.75</v>
      </c>
      <c r="AX54" s="6">
        <f t="shared" si="264"/>
        <v>48.46153846153846</v>
      </c>
      <c r="AY54" s="6">
        <f t="shared" si="264"/>
        <v>47.727272727272727</v>
      </c>
      <c r="AZ54" s="6">
        <f t="shared" si="264"/>
        <v>47.014925373134325</v>
      </c>
      <c r="BA54" s="6"/>
      <c r="BB54" s="6">
        <f t="shared" si="264"/>
        <v>46.323529411764703</v>
      </c>
      <c r="BC54" s="6">
        <f t="shared" si="264"/>
        <v>52.173913043478258</v>
      </c>
      <c r="BD54" s="6">
        <f t="shared" si="264"/>
        <v>51.428571428571431</v>
      </c>
      <c r="BE54" s="6">
        <f t="shared" si="264"/>
        <v>50.70422535211268</v>
      </c>
      <c r="BF54" s="6">
        <f t="shared" si="264"/>
        <v>50</v>
      </c>
      <c r="BG54" s="6">
        <f t="shared" si="264"/>
        <v>54.794520547945204</v>
      </c>
      <c r="BH54" s="6">
        <f t="shared" si="264"/>
        <v>54.054054054054056</v>
      </c>
      <c r="BI54" s="6">
        <f t="shared" si="264"/>
        <v>53.333333333333336</v>
      </c>
      <c r="BJ54" s="6">
        <f t="shared" si="264"/>
        <v>52.631578947368418</v>
      </c>
      <c r="BK54" s="6">
        <f t="shared" si="264"/>
        <v>51.948051948051948</v>
      </c>
      <c r="BL54" s="6">
        <f t="shared" si="264"/>
        <v>56.410256410256409</v>
      </c>
      <c r="BM54" s="6">
        <f t="shared" si="264"/>
        <v>55.696202531645568</v>
      </c>
      <c r="BN54" s="6"/>
      <c r="BO54" s="6">
        <f t="shared" si="264"/>
        <v>55</v>
      </c>
      <c r="BP54" s="6">
        <f t="shared" si="264"/>
        <v>54.320987654320987</v>
      </c>
      <c r="BQ54" s="6">
        <f t="shared" si="264"/>
        <v>58.536585365853661</v>
      </c>
      <c r="BR54" s="6">
        <f t="shared" si="264"/>
        <v>57.831325301204821</v>
      </c>
      <c r="BS54" s="6">
        <f t="shared" si="264"/>
        <v>57.142857142857146</v>
      </c>
      <c r="BT54" s="6">
        <f t="shared" si="264"/>
        <v>56.470588235294116</v>
      </c>
      <c r="BU54" s="6">
        <f t="shared" si="264"/>
        <v>60.465116279069768</v>
      </c>
      <c r="BV54" s="6">
        <f t="shared" si="264"/>
        <v>59.770114942528735</v>
      </c>
      <c r="BW54" s="6">
        <f t="shared" si="264"/>
        <v>59.090909090909093</v>
      </c>
      <c r="BX54" s="6">
        <f t="shared" si="264"/>
        <v>58.426966292134829</v>
      </c>
      <c r="BY54" s="6">
        <f t="shared" si="264"/>
        <v>57.777777777777779</v>
      </c>
      <c r="BZ54" s="6">
        <f t="shared" si="264"/>
        <v>57.777777777777779</v>
      </c>
    </row>
    <row r="55" spans="1:79" x14ac:dyDescent="0.25">
      <c r="A55" t="s">
        <v>67</v>
      </c>
      <c r="J55" s="6"/>
      <c r="K55" s="6"/>
      <c r="L55" s="6"/>
      <c r="M55" s="6"/>
      <c r="O55" s="6">
        <f>(O48/1)/O51</f>
        <v>0</v>
      </c>
      <c r="P55" s="6">
        <f t="shared" ref="P55:BZ55" si="265">(P48/1)/P51</f>
        <v>0</v>
      </c>
      <c r="Q55" s="6">
        <f t="shared" si="265"/>
        <v>0</v>
      </c>
      <c r="R55" s="6">
        <f t="shared" si="265"/>
        <v>0</v>
      </c>
      <c r="S55" s="6">
        <f t="shared" si="265"/>
        <v>71.428571428571431</v>
      </c>
      <c r="T55" s="6">
        <f t="shared" si="265"/>
        <v>125</v>
      </c>
      <c r="U55" s="6">
        <f t="shared" si="265"/>
        <v>166.66666666666666</v>
      </c>
      <c r="V55" s="6">
        <f t="shared" si="265"/>
        <v>175</v>
      </c>
      <c r="W55" s="6">
        <f t="shared" si="265"/>
        <v>166.66666666666666</v>
      </c>
      <c r="X55" s="6">
        <f t="shared" si="265"/>
        <v>173.07692307692307</v>
      </c>
      <c r="Y55" s="6">
        <f t="shared" si="265"/>
        <v>178.57142857142858</v>
      </c>
      <c r="Z55" s="6">
        <f t="shared" si="265"/>
        <v>183.33333333333334</v>
      </c>
      <c r="AA55" s="6"/>
      <c r="AB55" s="6">
        <f t="shared" si="265"/>
        <v>176.47058823529412</v>
      </c>
      <c r="AC55" s="6">
        <f t="shared" si="265"/>
        <v>180.55555555555554</v>
      </c>
      <c r="AD55" s="6">
        <f t="shared" si="265"/>
        <v>184.21052631578948</v>
      </c>
      <c r="AE55" s="6">
        <f t="shared" si="265"/>
        <v>187.5</v>
      </c>
      <c r="AF55" s="6">
        <f t="shared" si="265"/>
        <v>190.47619047619048</v>
      </c>
      <c r="AG55" s="6">
        <f t="shared" si="265"/>
        <v>193.18181818181819</v>
      </c>
      <c r="AH55" s="6">
        <f t="shared" si="265"/>
        <v>195.65217391304347</v>
      </c>
      <c r="AI55" s="6">
        <f t="shared" si="265"/>
        <v>187.5</v>
      </c>
      <c r="AJ55" s="6">
        <f t="shared" si="265"/>
        <v>190</v>
      </c>
      <c r="AK55" s="6">
        <f t="shared" si="265"/>
        <v>192.30769230769232</v>
      </c>
      <c r="AL55" s="6">
        <f t="shared" si="265"/>
        <v>185.18518518518519</v>
      </c>
      <c r="AM55" s="6">
        <f t="shared" si="265"/>
        <v>187.5</v>
      </c>
      <c r="AN55" s="6"/>
      <c r="AO55" s="6">
        <f t="shared" si="265"/>
        <v>196.42857142857142</v>
      </c>
      <c r="AP55" s="6">
        <f t="shared" si="265"/>
        <v>192.98245614035088</v>
      </c>
      <c r="AQ55" s="6">
        <f t="shared" si="265"/>
        <v>189.65517241379311</v>
      </c>
      <c r="AR55" s="6">
        <f t="shared" si="265"/>
        <v>186.4406779661017</v>
      </c>
      <c r="AS55" s="6">
        <f t="shared" si="265"/>
        <v>200</v>
      </c>
      <c r="AT55" s="6">
        <f t="shared" si="265"/>
        <v>196.72131147540983</v>
      </c>
      <c r="AU55" s="6">
        <f t="shared" si="265"/>
        <v>193.54838709677421</v>
      </c>
      <c r="AV55" s="6">
        <f t="shared" si="265"/>
        <v>206.34920634920636</v>
      </c>
      <c r="AW55" s="6">
        <f t="shared" si="265"/>
        <v>203.125</v>
      </c>
      <c r="AX55" s="6">
        <f t="shared" si="265"/>
        <v>200</v>
      </c>
      <c r="AY55" s="6">
        <f t="shared" si="265"/>
        <v>196.96969696969697</v>
      </c>
      <c r="AZ55" s="6">
        <f t="shared" si="265"/>
        <v>208.955223880597</v>
      </c>
      <c r="BA55" s="6"/>
      <c r="BB55" s="6">
        <f t="shared" si="265"/>
        <v>205.88235294117646</v>
      </c>
      <c r="BC55" s="6">
        <f t="shared" si="265"/>
        <v>202.89855072463769</v>
      </c>
      <c r="BD55" s="6">
        <f t="shared" si="265"/>
        <v>200</v>
      </c>
      <c r="BE55" s="6">
        <f t="shared" si="265"/>
        <v>197.18309859154928</v>
      </c>
      <c r="BF55" s="6">
        <f t="shared" si="265"/>
        <v>208.33333333333334</v>
      </c>
      <c r="BG55" s="6">
        <f t="shared" si="265"/>
        <v>205.47945205479451</v>
      </c>
      <c r="BH55" s="6">
        <f t="shared" si="265"/>
        <v>202.70270270270271</v>
      </c>
      <c r="BI55" s="6">
        <f t="shared" si="265"/>
        <v>200</v>
      </c>
      <c r="BJ55" s="6">
        <f t="shared" si="265"/>
        <v>210.52631578947367</v>
      </c>
      <c r="BK55" s="6">
        <f t="shared" si="265"/>
        <v>207.79220779220779</v>
      </c>
      <c r="BL55" s="6">
        <f t="shared" si="265"/>
        <v>205.12820512820514</v>
      </c>
      <c r="BM55" s="6">
        <f t="shared" si="265"/>
        <v>202.53164556962025</v>
      </c>
      <c r="BN55" s="6"/>
      <c r="BO55" s="6">
        <f t="shared" si="265"/>
        <v>212.5</v>
      </c>
      <c r="BP55" s="6">
        <f t="shared" si="265"/>
        <v>209.87654320987653</v>
      </c>
      <c r="BQ55" s="6">
        <f t="shared" si="265"/>
        <v>207.3170731707317</v>
      </c>
      <c r="BR55" s="6">
        <f t="shared" si="265"/>
        <v>204.81927710843374</v>
      </c>
      <c r="BS55" s="6">
        <f t="shared" si="265"/>
        <v>214.28571428571428</v>
      </c>
      <c r="BT55" s="6">
        <f t="shared" si="265"/>
        <v>211.76470588235293</v>
      </c>
      <c r="BU55" s="6">
        <f t="shared" si="265"/>
        <v>209.30232558139534</v>
      </c>
      <c r="BV55" s="6">
        <f t="shared" si="265"/>
        <v>206.89655172413794</v>
      </c>
      <c r="BW55" s="6">
        <f t="shared" si="265"/>
        <v>204.54545454545453</v>
      </c>
      <c r="BX55" s="6">
        <f t="shared" si="265"/>
        <v>224.71910112359549</v>
      </c>
      <c r="BY55" s="6">
        <f t="shared" si="265"/>
        <v>222.22222222222223</v>
      </c>
      <c r="BZ55" s="6">
        <f t="shared" si="265"/>
        <v>222.22222222222223</v>
      </c>
    </row>
    <row r="57" spans="1:79" x14ac:dyDescent="0.25">
      <c r="A57" t="s">
        <v>58</v>
      </c>
    </row>
    <row r="58" spans="1:79" x14ac:dyDescent="0.25">
      <c r="A58" t="s">
        <v>53</v>
      </c>
    </row>
    <row r="59" spans="1:79" x14ac:dyDescent="0.25">
      <c r="A59" t="s">
        <v>56</v>
      </c>
    </row>
    <row r="60" spans="1:79" x14ac:dyDescent="0.25">
      <c r="A60" t="s">
        <v>23</v>
      </c>
    </row>
    <row r="61" spans="1:79" x14ac:dyDescent="0.25">
      <c r="A61" t="s">
        <v>244</v>
      </c>
      <c r="T61" t="s">
        <v>75</v>
      </c>
      <c r="U61" s="14">
        <f>N3</f>
        <v>0</v>
      </c>
      <c r="V61" s="14">
        <f>AA3</f>
        <v>2259550</v>
      </c>
      <c r="W61" s="14">
        <f>AN3</f>
        <v>4849600</v>
      </c>
      <c r="X61" s="14">
        <f>BA3</f>
        <v>9100700</v>
      </c>
      <c r="Y61" s="14">
        <f>BN3</f>
        <v>12958900</v>
      </c>
      <c r="Z61" s="14">
        <f>CA3</f>
        <v>16060800</v>
      </c>
    </row>
    <row r="62" spans="1:79" x14ac:dyDescent="0.25">
      <c r="A62" t="s">
        <v>63</v>
      </c>
      <c r="T62" t="s">
        <v>13</v>
      </c>
      <c r="U62" s="14">
        <f>N4</f>
        <v>0</v>
      </c>
      <c r="V62" s="14">
        <f>AA16</f>
        <v>1944000</v>
      </c>
      <c r="W62" s="14">
        <f>AN16</f>
        <v>2454000</v>
      </c>
      <c r="X62" s="14">
        <f>BA16</f>
        <v>3426000</v>
      </c>
      <c r="Y62" s="14">
        <f>BN16</f>
        <v>4824000</v>
      </c>
      <c r="Z62" s="14">
        <f>CA16</f>
        <v>5472000</v>
      </c>
    </row>
    <row r="63" spans="1:79" x14ac:dyDescent="0.25">
      <c r="A63" t="s">
        <v>24</v>
      </c>
      <c r="T63" t="s">
        <v>14</v>
      </c>
      <c r="U63" s="14">
        <f t="shared" ref="U63:U65" si="266">N7</f>
        <v>0</v>
      </c>
      <c r="V63" s="14">
        <f>AA27</f>
        <v>213750</v>
      </c>
      <c r="W63" s="14">
        <f>AN27</f>
        <v>1935000</v>
      </c>
      <c r="X63" s="14">
        <f>BA27</f>
        <v>4920000</v>
      </c>
      <c r="Y63" s="14">
        <f>BN27</f>
        <v>7126000</v>
      </c>
      <c r="Z63" s="14">
        <f>CA27</f>
        <v>9324000</v>
      </c>
    </row>
    <row r="64" spans="1:79" x14ac:dyDescent="0.25">
      <c r="A64" t="s">
        <v>26</v>
      </c>
      <c r="T64" t="s">
        <v>73</v>
      </c>
      <c r="U64" s="14">
        <f t="shared" si="266"/>
        <v>0</v>
      </c>
      <c r="V64" s="14">
        <f>AA38</f>
        <v>44800</v>
      </c>
      <c r="W64" s="14">
        <f>AN38</f>
        <v>257600</v>
      </c>
      <c r="X64" s="14">
        <f>BA38</f>
        <v>462700</v>
      </c>
      <c r="Y64" s="14">
        <f>BN38</f>
        <v>648900</v>
      </c>
      <c r="Z64" s="14">
        <f>CA38</f>
        <v>828800</v>
      </c>
    </row>
    <row r="65" spans="1:26" x14ac:dyDescent="0.25">
      <c r="A65" t="s">
        <v>25</v>
      </c>
      <c r="T65" t="s">
        <v>74</v>
      </c>
      <c r="U65" s="14">
        <f t="shared" si="266"/>
        <v>0</v>
      </c>
      <c r="V65" s="14">
        <f>AA49</f>
        <v>57000</v>
      </c>
      <c r="W65" s="14">
        <f>AN49</f>
        <v>203000</v>
      </c>
      <c r="X65" s="14">
        <f>BA49</f>
        <v>292000</v>
      </c>
      <c r="Y65" s="14">
        <f>BN49</f>
        <v>360000</v>
      </c>
      <c r="Z65" s="14">
        <f>CA49</f>
        <v>436000</v>
      </c>
    </row>
    <row r="66" spans="1:26" x14ac:dyDescent="0.25">
      <c r="A66" t="s">
        <v>57</v>
      </c>
    </row>
    <row r="68" spans="1:26" x14ac:dyDescent="0.25">
      <c r="A68" t="s">
        <v>31</v>
      </c>
    </row>
    <row r="69" spans="1:26" x14ac:dyDescent="0.25">
      <c r="A69" t="s">
        <v>32</v>
      </c>
    </row>
    <row r="70" spans="1:26" x14ac:dyDescent="0.25">
      <c r="A70" t="s">
        <v>42</v>
      </c>
    </row>
    <row r="71" spans="1:26" x14ac:dyDescent="0.25">
      <c r="A71" t="s">
        <v>43</v>
      </c>
    </row>
    <row r="72" spans="1:26" x14ac:dyDescent="0.25">
      <c r="A72" t="s">
        <v>44</v>
      </c>
    </row>
    <row r="73" spans="1:26" x14ac:dyDescent="0.25">
      <c r="A73" t="s">
        <v>59</v>
      </c>
    </row>
    <row r="74" spans="1:26" x14ac:dyDescent="0.25">
      <c r="A74" t="s">
        <v>60</v>
      </c>
    </row>
    <row r="75" spans="1:26" x14ac:dyDescent="0.25">
      <c r="A75" t="s">
        <v>54</v>
      </c>
    </row>
    <row r="76" spans="1:26" x14ac:dyDescent="0.25">
      <c r="A76" t="s">
        <v>55</v>
      </c>
    </row>
    <row r="77" spans="1:26" x14ac:dyDescent="0.25">
      <c r="A77" t="s">
        <v>61</v>
      </c>
    </row>
    <row r="78" spans="1:26" x14ac:dyDescent="0.25">
      <c r="A78" t="s">
        <v>62</v>
      </c>
    </row>
  </sheetData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2F21-6AEB-48AA-851E-6E5F7F9873B1}">
  <dimension ref="A1:G24"/>
  <sheetViews>
    <sheetView zoomScale="130" zoomScaleNormal="130" workbookViewId="0">
      <selection activeCell="I11" sqref="I11"/>
    </sheetView>
  </sheetViews>
  <sheetFormatPr defaultRowHeight="15" x14ac:dyDescent="0.25"/>
  <cols>
    <col min="1" max="1" width="18.42578125" bestFit="1" customWidth="1"/>
    <col min="2" max="2" width="10.140625" bestFit="1" customWidth="1"/>
    <col min="3" max="3" width="11" bestFit="1" customWidth="1"/>
    <col min="4" max="7" width="12" bestFit="1" customWidth="1"/>
  </cols>
  <sheetData>
    <row r="1" spans="1:7" x14ac:dyDescent="0.25">
      <c r="A1" s="47"/>
      <c r="B1" s="47"/>
      <c r="C1" s="47"/>
      <c r="D1" s="47"/>
      <c r="E1" s="47"/>
      <c r="F1" s="47"/>
      <c r="G1" s="47"/>
    </row>
    <row r="2" spans="1:7" x14ac:dyDescent="0.25">
      <c r="A2" s="38" t="s">
        <v>253</v>
      </c>
      <c r="B2" s="39">
        <v>2021</v>
      </c>
      <c r="C2" s="39">
        <v>2022</v>
      </c>
      <c r="D2" s="39">
        <v>2023</v>
      </c>
      <c r="E2" s="39">
        <v>2024</v>
      </c>
      <c r="F2" s="39">
        <v>2025</v>
      </c>
      <c r="G2" s="39">
        <v>2026</v>
      </c>
    </row>
    <row r="3" spans="1:7" x14ac:dyDescent="0.25">
      <c r="A3" s="39" t="s">
        <v>1</v>
      </c>
      <c r="B3" s="40">
        <f>'Pricing Likely-Conservative'!N3</f>
        <v>0</v>
      </c>
      <c r="C3" s="40">
        <f>'Pricing Likely-Conservative'!AA3</f>
        <v>949000</v>
      </c>
      <c r="D3" s="40">
        <f>'Pricing Likely-Conservative'!AN3</f>
        <v>3340566.666666667</v>
      </c>
      <c r="E3" s="40">
        <f>'Pricing Likely-Conservative'!BA3</f>
        <v>5238620.833333333</v>
      </c>
      <c r="F3" s="40">
        <f>'Pricing Likely-Conservative'!BN3</f>
        <v>8607029.166666666</v>
      </c>
      <c r="G3" s="40">
        <f>'Pricing Likely-Conservative'!CA3</f>
        <v>12565366.666666664</v>
      </c>
    </row>
    <row r="4" spans="1:7" x14ac:dyDescent="0.25">
      <c r="A4" s="41" t="s">
        <v>0</v>
      </c>
      <c r="B4" s="42">
        <f>'Pricing Likely-Conservative'!N4</f>
        <v>0</v>
      </c>
      <c r="C4" s="42">
        <f>'Pricing Likely-Conservative'!AA4</f>
        <v>632666.66666666674</v>
      </c>
      <c r="D4" s="42">
        <f>'Pricing Likely-Conservative'!AN4</f>
        <v>2251275</v>
      </c>
      <c r="E4" s="42">
        <f>'Pricing Likely-Conservative'!BA4</f>
        <v>3521266.666666667</v>
      </c>
      <c r="F4" s="42">
        <f>'Pricing Likely-Conservative'!BN4</f>
        <v>5768966.6666666679</v>
      </c>
      <c r="G4" s="42">
        <f>'Pricing Likely-Conservative'!CA4</f>
        <v>8409700</v>
      </c>
    </row>
    <row r="5" spans="1:7" ht="14.25" customHeight="1" x14ac:dyDescent="0.25">
      <c r="A5" s="49" t="s">
        <v>77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</row>
    <row r="6" spans="1:7" x14ac:dyDescent="0.25">
      <c r="A6" s="38" t="s">
        <v>3</v>
      </c>
      <c r="B6" s="40">
        <f t="shared" ref="B6:G6" si="0">B3-B4+B5</f>
        <v>0</v>
      </c>
      <c r="C6" s="40">
        <f t="shared" si="0"/>
        <v>316333.33333333326</v>
      </c>
      <c r="D6" s="40">
        <f t="shared" si="0"/>
        <v>1089291.666666667</v>
      </c>
      <c r="E6" s="40">
        <f t="shared" si="0"/>
        <v>1717354.166666666</v>
      </c>
      <c r="F6" s="40">
        <f t="shared" si="0"/>
        <v>2838062.4999999981</v>
      </c>
      <c r="G6" s="40">
        <f t="shared" si="0"/>
        <v>4155666.6666666642</v>
      </c>
    </row>
    <row r="7" spans="1:7" x14ac:dyDescent="0.25">
      <c r="A7" s="38" t="s">
        <v>4</v>
      </c>
      <c r="B7" s="40">
        <f>'Income statement'!O23</f>
        <v>141500</v>
      </c>
      <c r="C7" s="40">
        <f>'Income statement'!AB23</f>
        <v>551266.66666666674</v>
      </c>
      <c r="D7" s="40">
        <f>'Income statement'!AO23</f>
        <v>920000.00000000012</v>
      </c>
      <c r="E7" s="40">
        <f>'Income statement'!BB23</f>
        <v>1398933.3333333335</v>
      </c>
      <c r="F7" s="40">
        <f>'Income statement'!BO23</f>
        <v>1600133.3333333333</v>
      </c>
      <c r="G7" s="40">
        <f>'Income statement'!CB23</f>
        <v>1874666.6666666667</v>
      </c>
    </row>
    <row r="8" spans="1:7" x14ac:dyDescent="0.25">
      <c r="A8" s="38" t="s">
        <v>252</v>
      </c>
      <c r="B8" s="40">
        <f>0.05*(B3+B5)</f>
        <v>0</v>
      </c>
      <c r="C8" s="40">
        <f t="shared" ref="C8:G8" si="1">0.05*(C3+C5)</f>
        <v>47450</v>
      </c>
      <c r="D8" s="40">
        <f t="shared" si="1"/>
        <v>167028.33333333337</v>
      </c>
      <c r="E8" s="40">
        <f t="shared" si="1"/>
        <v>261931.04166666666</v>
      </c>
      <c r="F8" s="40">
        <f t="shared" si="1"/>
        <v>430351.45833333331</v>
      </c>
      <c r="G8" s="40">
        <f t="shared" si="1"/>
        <v>628268.33333333326</v>
      </c>
    </row>
    <row r="9" spans="1:7" ht="15.75" thickBot="1" x14ac:dyDescent="0.3">
      <c r="A9" s="43" t="s">
        <v>28</v>
      </c>
      <c r="B9" s="44">
        <f>B6-B7-B8</f>
        <v>-141500</v>
      </c>
      <c r="C9" s="44">
        <f t="shared" ref="C9:G9" si="2">C6-C7-C8</f>
        <v>-282383.33333333349</v>
      </c>
      <c r="D9" s="44">
        <f t="shared" si="2"/>
        <v>2263.3333333334886</v>
      </c>
      <c r="E9" s="44">
        <f t="shared" si="2"/>
        <v>56489.7916666659</v>
      </c>
      <c r="F9" s="44">
        <f t="shared" si="2"/>
        <v>807577.70833333163</v>
      </c>
      <c r="G9" s="44">
        <f t="shared" si="2"/>
        <v>1652731.666666664</v>
      </c>
    </row>
    <row r="10" spans="1:7" ht="15.75" thickTop="1" x14ac:dyDescent="0.25">
      <c r="A10" s="38" t="s">
        <v>29</v>
      </c>
      <c r="B10" s="40">
        <f>'Income statement'!O27</f>
        <v>-28300</v>
      </c>
      <c r="C10" s="40">
        <f>'Income statement'!AB27</f>
        <v>-56476.666666666679</v>
      </c>
      <c r="D10" s="40">
        <f>'Income statement'!AO27</f>
        <v>452.66666666665117</v>
      </c>
      <c r="E10" s="40">
        <f>'Income statement'!BB27</f>
        <v>11297.958333333263</v>
      </c>
      <c r="F10" s="40">
        <f>'Income statement'!BO27</f>
        <v>161515.54166666651</v>
      </c>
      <c r="G10" s="40">
        <f>'Income statement'!CB27</f>
        <v>456199.99999999983</v>
      </c>
    </row>
    <row r="11" spans="1:7" ht="15.75" thickBot="1" x14ac:dyDescent="0.3">
      <c r="A11" s="45" t="s">
        <v>30</v>
      </c>
      <c r="B11" s="46">
        <f>B9-B10</f>
        <v>-113200</v>
      </c>
      <c r="C11" s="46">
        <f t="shared" ref="C11:G11" si="3">C9-C10</f>
        <v>-225906.6666666668</v>
      </c>
      <c r="D11" s="46">
        <f t="shared" si="3"/>
        <v>1810.6666666668375</v>
      </c>
      <c r="E11" s="46">
        <f t="shared" si="3"/>
        <v>45191.833333332637</v>
      </c>
      <c r="F11" s="46">
        <f t="shared" si="3"/>
        <v>646062.16666666511</v>
      </c>
      <c r="G11" s="46">
        <f t="shared" si="3"/>
        <v>1196531.6666666642</v>
      </c>
    </row>
    <row r="12" spans="1:7" ht="15.75" thickTop="1" x14ac:dyDescent="0.25"/>
    <row r="14" spans="1:7" x14ac:dyDescent="0.25">
      <c r="A14" s="38" t="s">
        <v>251</v>
      </c>
      <c r="B14" s="39">
        <v>2021</v>
      </c>
      <c r="C14" s="39">
        <v>2022</v>
      </c>
      <c r="D14" s="39">
        <v>2023</v>
      </c>
      <c r="E14" s="39">
        <v>2024</v>
      </c>
      <c r="F14" s="39">
        <v>2025</v>
      </c>
      <c r="G14" s="39">
        <v>2026</v>
      </c>
    </row>
    <row r="15" spans="1:7" x14ac:dyDescent="0.25">
      <c r="A15" s="39" t="s">
        <v>1</v>
      </c>
      <c r="B15" s="40">
        <f>'Pricing Aggressive'!N3</f>
        <v>0</v>
      </c>
      <c r="C15" s="40">
        <f>'Pricing Aggressive'!AA3</f>
        <v>2259550</v>
      </c>
      <c r="D15" s="40">
        <f>'Pricing Aggressive'!AN3</f>
        <v>4849600</v>
      </c>
      <c r="E15" s="40">
        <f>'Pricing Aggressive'!BA3</f>
        <v>9100700</v>
      </c>
      <c r="F15" s="40">
        <f>'Pricing Aggressive'!BN3</f>
        <v>12958900</v>
      </c>
      <c r="G15" s="40">
        <f>'Pricing Aggressive'!CA3</f>
        <v>16060800</v>
      </c>
    </row>
    <row r="16" spans="1:7" x14ac:dyDescent="0.25">
      <c r="A16" s="41" t="s">
        <v>0</v>
      </c>
      <c r="B16" s="40">
        <f>'Pricing Aggressive'!N4</f>
        <v>0</v>
      </c>
      <c r="C16" s="40">
        <f>'Pricing Aggressive'!AA4</f>
        <v>1478350</v>
      </c>
      <c r="D16" s="40">
        <f>'Pricing Aggressive'!AN4</f>
        <v>3081700</v>
      </c>
      <c r="E16" s="40">
        <f>'Pricing Aggressive'!BA4</f>
        <v>5646400</v>
      </c>
      <c r="F16" s="40">
        <f>'Pricing Aggressive'!BN4</f>
        <v>7838800</v>
      </c>
      <c r="G16" s="40">
        <f>'Pricing Aggressive'!CA4</f>
        <v>9667600</v>
      </c>
    </row>
    <row r="17" spans="1:7" x14ac:dyDescent="0.25">
      <c r="A17" s="49" t="s">
        <v>77</v>
      </c>
      <c r="B17" s="42">
        <f>'Pricing Aggressive'!AA5</f>
        <v>0</v>
      </c>
      <c r="C17" s="42">
        <f>'Pricing Aggressive'!AA5</f>
        <v>0</v>
      </c>
      <c r="D17" s="42">
        <f>'Pricing Aggressive'!AN5</f>
        <v>60000</v>
      </c>
      <c r="E17" s="42">
        <f>'Pricing Aggressive'!BA5</f>
        <v>210000</v>
      </c>
      <c r="F17" s="42">
        <f>'Pricing Aggressive'!BN5</f>
        <v>630000</v>
      </c>
      <c r="G17" s="42">
        <f>'Pricing Aggressive'!CA5</f>
        <v>1320000</v>
      </c>
    </row>
    <row r="18" spans="1:7" x14ac:dyDescent="0.25">
      <c r="A18" s="38" t="s">
        <v>3</v>
      </c>
      <c r="B18" s="40">
        <f>'Pricing Aggressive'!N5</f>
        <v>0</v>
      </c>
      <c r="C18" s="40">
        <f t="shared" ref="C18:G18" si="4">C15-C16+C17</f>
        <v>781200</v>
      </c>
      <c r="D18" s="40">
        <f t="shared" si="4"/>
        <v>1827900</v>
      </c>
      <c r="E18" s="40">
        <f t="shared" si="4"/>
        <v>3664300</v>
      </c>
      <c r="F18" s="40">
        <f t="shared" si="4"/>
        <v>5750100</v>
      </c>
      <c r="G18" s="40">
        <f t="shared" si="4"/>
        <v>7713200</v>
      </c>
    </row>
    <row r="19" spans="1:7" x14ac:dyDescent="0.25">
      <c r="A19" s="38" t="s">
        <v>4</v>
      </c>
      <c r="B19" s="40">
        <f>'Income statement'!$O$23</f>
        <v>141500</v>
      </c>
      <c r="C19" s="40">
        <f>'Income statement'!$AB$23</f>
        <v>551266.66666666674</v>
      </c>
      <c r="D19" s="40">
        <f>'Income statement'!$AO$23</f>
        <v>920000.00000000012</v>
      </c>
      <c r="E19" s="40">
        <f>'Income statement'!$BB$23</f>
        <v>1398933.3333333335</v>
      </c>
      <c r="F19" s="40">
        <f>'Income statement'!$BO$23</f>
        <v>1600133.3333333333</v>
      </c>
      <c r="G19" s="40">
        <f>'Income statement'!$CB$23</f>
        <v>1874666.6666666667</v>
      </c>
    </row>
    <row r="20" spans="1:7" x14ac:dyDescent="0.25">
      <c r="A20" s="38" t="s">
        <v>252</v>
      </c>
      <c r="B20" s="40">
        <f>0.05*(B15+B17)</f>
        <v>0</v>
      </c>
      <c r="C20" s="40">
        <f t="shared" ref="C20:G20" si="5">0.05*(C15+C17)</f>
        <v>112977.5</v>
      </c>
      <c r="D20" s="40">
        <f t="shared" si="5"/>
        <v>245480</v>
      </c>
      <c r="E20" s="40">
        <f t="shared" si="5"/>
        <v>465535</v>
      </c>
      <c r="F20" s="40">
        <f t="shared" si="5"/>
        <v>679445</v>
      </c>
      <c r="G20" s="40">
        <f t="shared" si="5"/>
        <v>869040</v>
      </c>
    </row>
    <row r="21" spans="1:7" ht="15.75" thickBot="1" x14ac:dyDescent="0.3">
      <c r="A21" s="43" t="s">
        <v>28</v>
      </c>
      <c r="B21" s="44">
        <f>B18-B19-B20</f>
        <v>-141500</v>
      </c>
      <c r="C21" s="44">
        <f t="shared" ref="C21:G21" si="6">C18-C19-C20</f>
        <v>116955.83333333326</v>
      </c>
      <c r="D21" s="44">
        <f t="shared" si="6"/>
        <v>662419.99999999988</v>
      </c>
      <c r="E21" s="44">
        <f>E18-E19-E20</f>
        <v>1799831.6666666665</v>
      </c>
      <c r="F21" s="44">
        <f t="shared" si="6"/>
        <v>3470521.666666667</v>
      </c>
      <c r="G21" s="44">
        <f t="shared" si="6"/>
        <v>4969493.333333333</v>
      </c>
    </row>
    <row r="22" spans="1:7" ht="15.75" thickTop="1" x14ac:dyDescent="0.25">
      <c r="A22" s="38" t="s">
        <v>29</v>
      </c>
      <c r="B22" s="40">
        <f>B21*0.2</f>
        <v>-28300</v>
      </c>
      <c r="C22" s="40">
        <f t="shared" ref="C22:G22" si="7">C21*0.2</f>
        <v>23391.166666666653</v>
      </c>
      <c r="D22" s="40">
        <f t="shared" si="7"/>
        <v>132483.99999999997</v>
      </c>
      <c r="E22" s="40">
        <f t="shared" si="7"/>
        <v>359966.33333333331</v>
      </c>
      <c r="F22" s="40">
        <f t="shared" si="7"/>
        <v>694104.33333333349</v>
      </c>
      <c r="G22" s="40">
        <f t="shared" si="7"/>
        <v>993898.66666666663</v>
      </c>
    </row>
    <row r="23" spans="1:7" ht="15.75" thickBot="1" x14ac:dyDescent="0.3">
      <c r="A23" s="45" t="s">
        <v>30</v>
      </c>
      <c r="B23" s="46">
        <f t="shared" ref="B23:G23" si="8">B21-B22</f>
        <v>-113200</v>
      </c>
      <c r="C23" s="46">
        <f t="shared" si="8"/>
        <v>93564.666666666599</v>
      </c>
      <c r="D23" s="46">
        <f t="shared" si="8"/>
        <v>529935.99999999988</v>
      </c>
      <c r="E23" s="46">
        <f t="shared" si="8"/>
        <v>1439865.3333333333</v>
      </c>
      <c r="F23" s="46">
        <f t="shared" si="8"/>
        <v>2776417.3333333335</v>
      </c>
      <c r="G23" s="46">
        <f t="shared" si="8"/>
        <v>3975594.6666666665</v>
      </c>
    </row>
    <row r="24" spans="1:7" ht="15.75" thickTop="1" x14ac:dyDescent="0.25"/>
  </sheetData>
  <pageMargins left="0.7" right="0.7" top="0.75" bottom="0.75" header="0.3" footer="0.3"/>
  <ignoredErrors>
    <ignoredError sqref="B10:G10 B22:G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B9DFF-B30F-4321-A84C-059DAB7BC31B}">
  <dimension ref="A1:F74"/>
  <sheetViews>
    <sheetView topLeftCell="A58" workbookViewId="0">
      <selection activeCell="A17" sqref="A17:XFD17"/>
    </sheetView>
  </sheetViews>
  <sheetFormatPr defaultRowHeight="15" x14ac:dyDescent="0.25"/>
  <cols>
    <col min="1" max="1" width="30.5703125" bestFit="1" customWidth="1"/>
    <col min="2" max="2" width="19.7109375" customWidth="1"/>
    <col min="3" max="5" width="20.140625" style="36" customWidth="1"/>
    <col min="6" max="6" width="18" customWidth="1"/>
    <col min="7" max="7" width="17.28515625" customWidth="1"/>
  </cols>
  <sheetData>
    <row r="1" spans="1:6" x14ac:dyDescent="0.25">
      <c r="A1" t="s">
        <v>163</v>
      </c>
    </row>
    <row r="2" spans="1:6" x14ac:dyDescent="0.25">
      <c r="A2" t="s">
        <v>79</v>
      </c>
      <c r="B2" t="s">
        <v>80</v>
      </c>
      <c r="C2" s="36">
        <v>2118</v>
      </c>
      <c r="F2">
        <v>1</v>
      </c>
    </row>
    <row r="3" spans="1:6" x14ac:dyDescent="0.25">
      <c r="A3" t="s">
        <v>81</v>
      </c>
      <c r="B3" t="s">
        <v>82</v>
      </c>
      <c r="C3" s="36">
        <v>2324</v>
      </c>
      <c r="F3">
        <v>1</v>
      </c>
    </row>
    <row r="4" spans="1:6" x14ac:dyDescent="0.25">
      <c r="A4" s="1" t="s">
        <v>83</v>
      </c>
      <c r="B4" t="s">
        <v>84</v>
      </c>
      <c r="C4" s="36">
        <v>1970</v>
      </c>
      <c r="F4">
        <v>1</v>
      </c>
    </row>
    <row r="5" spans="1:6" x14ac:dyDescent="0.25">
      <c r="B5" s="1" t="s">
        <v>239</v>
      </c>
      <c r="F5">
        <v>1</v>
      </c>
    </row>
    <row r="6" spans="1:6" x14ac:dyDescent="0.25">
      <c r="B6" s="1" t="s">
        <v>238</v>
      </c>
      <c r="F6">
        <v>1</v>
      </c>
    </row>
    <row r="7" spans="1:6" x14ac:dyDescent="0.25">
      <c r="A7" t="s">
        <v>85</v>
      </c>
      <c r="B7" t="s">
        <v>86</v>
      </c>
      <c r="C7" s="36">
        <v>1905</v>
      </c>
      <c r="F7">
        <v>1</v>
      </c>
    </row>
    <row r="8" spans="1:6" x14ac:dyDescent="0.25">
      <c r="A8" t="s">
        <v>87</v>
      </c>
      <c r="B8" t="s">
        <v>88</v>
      </c>
      <c r="C8" s="36">
        <v>1420</v>
      </c>
      <c r="F8">
        <v>1</v>
      </c>
    </row>
    <row r="9" spans="1:6" x14ac:dyDescent="0.25">
      <c r="A9" t="s">
        <v>89</v>
      </c>
      <c r="B9" t="s">
        <v>90</v>
      </c>
      <c r="C9" s="36">
        <v>2719</v>
      </c>
      <c r="F9">
        <v>1</v>
      </c>
    </row>
    <row r="10" spans="1:6" x14ac:dyDescent="0.25">
      <c r="A10" s="1" t="s">
        <v>91</v>
      </c>
      <c r="B10" t="s">
        <v>92</v>
      </c>
      <c r="C10" s="36">
        <v>1201</v>
      </c>
      <c r="F10">
        <v>1</v>
      </c>
    </row>
    <row r="11" spans="1:6" x14ac:dyDescent="0.25">
      <c r="A11" t="s">
        <v>93</v>
      </c>
      <c r="B11" t="s">
        <v>94</v>
      </c>
      <c r="C11" s="36">
        <v>1860</v>
      </c>
      <c r="F11">
        <v>1</v>
      </c>
    </row>
    <row r="12" spans="1:6" x14ac:dyDescent="0.25">
      <c r="A12" t="s">
        <v>95</v>
      </c>
      <c r="B12" t="s">
        <v>96</v>
      </c>
      <c r="C12" s="36">
        <v>1606</v>
      </c>
      <c r="F12">
        <v>1</v>
      </c>
    </row>
    <row r="13" spans="1:6" x14ac:dyDescent="0.25">
      <c r="F13">
        <v>1</v>
      </c>
    </row>
    <row r="14" spans="1:6" x14ac:dyDescent="0.25">
      <c r="A14" t="s">
        <v>97</v>
      </c>
      <c r="B14" t="s">
        <v>98</v>
      </c>
      <c r="C14" s="36">
        <v>1760</v>
      </c>
      <c r="F14">
        <v>1</v>
      </c>
    </row>
    <row r="15" spans="1:6" x14ac:dyDescent="0.25">
      <c r="A15" t="s">
        <v>99</v>
      </c>
      <c r="B15" t="s">
        <v>100</v>
      </c>
      <c r="C15" s="36">
        <v>1432</v>
      </c>
      <c r="F15">
        <v>1</v>
      </c>
    </row>
    <row r="16" spans="1:6" x14ac:dyDescent="0.25">
      <c r="A16" t="s">
        <v>101</v>
      </c>
      <c r="B16" t="s">
        <v>102</v>
      </c>
      <c r="C16" s="36">
        <v>1772</v>
      </c>
      <c r="F16">
        <v>1</v>
      </c>
    </row>
    <row r="17" spans="1:6" x14ac:dyDescent="0.25">
      <c r="F17">
        <v>1</v>
      </c>
    </row>
    <row r="18" spans="1:6" x14ac:dyDescent="0.25">
      <c r="A18" t="s">
        <v>103</v>
      </c>
      <c r="B18" t="s">
        <v>104</v>
      </c>
      <c r="C18" s="36">
        <v>2780</v>
      </c>
      <c r="F18">
        <v>1</v>
      </c>
    </row>
    <row r="19" spans="1:6" x14ac:dyDescent="0.25">
      <c r="A19" t="s">
        <v>105</v>
      </c>
      <c r="B19" t="s">
        <v>106</v>
      </c>
      <c r="C19" s="36">
        <v>1524</v>
      </c>
      <c r="F19">
        <v>1</v>
      </c>
    </row>
    <row r="20" spans="1:6" x14ac:dyDescent="0.25">
      <c r="A20" t="s">
        <v>107</v>
      </c>
      <c r="B20" t="s">
        <v>108</v>
      </c>
      <c r="C20" s="36">
        <v>2339</v>
      </c>
      <c r="F20">
        <v>1</v>
      </c>
    </row>
    <row r="21" spans="1:6" x14ac:dyDescent="0.25">
      <c r="F21">
        <v>1</v>
      </c>
    </row>
    <row r="22" spans="1:6" x14ac:dyDescent="0.25">
      <c r="A22" t="s">
        <v>109</v>
      </c>
      <c r="B22" t="s">
        <v>110</v>
      </c>
      <c r="C22" s="36">
        <v>2169</v>
      </c>
      <c r="F22">
        <v>1</v>
      </c>
    </row>
    <row r="23" spans="1:6" x14ac:dyDescent="0.25">
      <c r="A23" t="s">
        <v>111</v>
      </c>
      <c r="B23" t="s">
        <v>112</v>
      </c>
      <c r="C23" s="36">
        <v>1969</v>
      </c>
      <c r="F23">
        <v>1</v>
      </c>
    </row>
    <row r="24" spans="1:6" x14ac:dyDescent="0.25">
      <c r="A24" s="1" t="s">
        <v>113</v>
      </c>
      <c r="B24" t="s">
        <v>114</v>
      </c>
      <c r="C24" s="36">
        <v>2458</v>
      </c>
      <c r="F24">
        <v>1</v>
      </c>
    </row>
    <row r="25" spans="1:6" x14ac:dyDescent="0.25">
      <c r="F25">
        <v>1</v>
      </c>
    </row>
    <row r="26" spans="1:6" x14ac:dyDescent="0.25">
      <c r="F26">
        <v>1</v>
      </c>
    </row>
    <row r="27" spans="1:6" x14ac:dyDescent="0.25">
      <c r="A27" t="s">
        <v>115</v>
      </c>
      <c r="B27" t="s">
        <v>96</v>
      </c>
      <c r="C27" s="36">
        <v>1604</v>
      </c>
      <c r="F27">
        <v>1</v>
      </c>
    </row>
    <row r="28" spans="1:6" x14ac:dyDescent="0.25">
      <c r="A28" t="s">
        <v>116</v>
      </c>
      <c r="B28" t="s">
        <v>117</v>
      </c>
      <c r="C28" s="36">
        <v>1507</v>
      </c>
      <c r="F28">
        <v>1</v>
      </c>
    </row>
    <row r="29" spans="1:6" x14ac:dyDescent="0.25">
      <c r="A29" s="1" t="s">
        <v>118</v>
      </c>
      <c r="B29" t="s">
        <v>119</v>
      </c>
      <c r="C29" s="36">
        <v>1930</v>
      </c>
      <c r="F29">
        <v>1</v>
      </c>
    </row>
    <row r="30" spans="1:6" x14ac:dyDescent="0.25">
      <c r="A30" t="s">
        <v>120</v>
      </c>
      <c r="B30" t="s">
        <v>121</v>
      </c>
      <c r="C30" s="36">
        <v>2301</v>
      </c>
      <c r="F30">
        <v>1</v>
      </c>
    </row>
    <row r="31" spans="1:6" x14ac:dyDescent="0.25">
      <c r="A31" s="1" t="s">
        <v>122</v>
      </c>
      <c r="B31" t="s">
        <v>123</v>
      </c>
      <c r="C31" s="36">
        <v>1027</v>
      </c>
      <c r="F31">
        <v>1</v>
      </c>
    </row>
    <row r="32" spans="1:6" x14ac:dyDescent="0.25">
      <c r="F32">
        <v>1</v>
      </c>
    </row>
    <row r="33" spans="1:6" x14ac:dyDescent="0.25">
      <c r="A33" t="s">
        <v>124</v>
      </c>
      <c r="B33" t="s">
        <v>125</v>
      </c>
      <c r="C33" s="36">
        <v>2143</v>
      </c>
      <c r="F33">
        <v>1</v>
      </c>
    </row>
    <row r="34" spans="1:6" x14ac:dyDescent="0.25">
      <c r="F34">
        <v>1</v>
      </c>
    </row>
    <row r="35" spans="1:6" x14ac:dyDescent="0.25">
      <c r="A35" t="s">
        <v>126</v>
      </c>
      <c r="B35" t="s">
        <v>127</v>
      </c>
      <c r="C35" s="36">
        <v>1020</v>
      </c>
      <c r="F35">
        <v>1</v>
      </c>
    </row>
    <row r="36" spans="1:6" x14ac:dyDescent="0.25">
      <c r="F36">
        <v>1</v>
      </c>
    </row>
    <row r="37" spans="1:6" x14ac:dyDescent="0.25">
      <c r="A37" t="s">
        <v>128</v>
      </c>
      <c r="B37" t="s">
        <v>129</v>
      </c>
      <c r="C37" s="36">
        <v>1717</v>
      </c>
      <c r="F37">
        <v>1</v>
      </c>
    </row>
    <row r="38" spans="1:6" x14ac:dyDescent="0.25">
      <c r="A38" t="s">
        <v>130</v>
      </c>
      <c r="B38" t="s">
        <v>131</v>
      </c>
      <c r="C38" s="36">
        <v>1234</v>
      </c>
      <c r="F38">
        <v>1</v>
      </c>
    </row>
    <row r="39" spans="1:6" x14ac:dyDescent="0.25">
      <c r="A39" t="s">
        <v>132</v>
      </c>
      <c r="B39" t="s">
        <v>133</v>
      </c>
      <c r="C39" s="36">
        <v>2062</v>
      </c>
      <c r="F39">
        <v>1</v>
      </c>
    </row>
    <row r="40" spans="1:6" x14ac:dyDescent="0.25">
      <c r="A40" s="1" t="s">
        <v>134</v>
      </c>
      <c r="B40" t="s">
        <v>96</v>
      </c>
      <c r="C40" s="36">
        <v>1605</v>
      </c>
      <c r="F40">
        <v>1</v>
      </c>
    </row>
    <row r="41" spans="1:6" x14ac:dyDescent="0.25">
      <c r="F41">
        <v>1</v>
      </c>
    </row>
    <row r="42" spans="1:6" x14ac:dyDescent="0.25">
      <c r="F42">
        <v>1</v>
      </c>
    </row>
    <row r="43" spans="1:6" x14ac:dyDescent="0.25">
      <c r="A43" t="s">
        <v>135</v>
      </c>
      <c r="B43" t="s">
        <v>136</v>
      </c>
      <c r="C43" s="36">
        <v>2472</v>
      </c>
      <c r="F43">
        <v>1</v>
      </c>
    </row>
    <row r="44" spans="1:6" x14ac:dyDescent="0.25">
      <c r="F44">
        <v>1</v>
      </c>
    </row>
    <row r="45" spans="1:6" x14ac:dyDescent="0.25">
      <c r="A45" s="1" t="s">
        <v>137</v>
      </c>
      <c r="B45" t="s">
        <v>138</v>
      </c>
      <c r="C45" s="36">
        <v>2724</v>
      </c>
      <c r="F45">
        <v>1</v>
      </c>
    </row>
    <row r="46" spans="1:6" x14ac:dyDescent="0.25">
      <c r="A46" t="s">
        <v>139</v>
      </c>
      <c r="B46" t="s">
        <v>140</v>
      </c>
      <c r="C46" s="36">
        <v>2445</v>
      </c>
      <c r="F46">
        <v>1</v>
      </c>
    </row>
    <row r="47" spans="1:6" x14ac:dyDescent="0.25">
      <c r="F47">
        <v>1</v>
      </c>
    </row>
    <row r="48" spans="1:6" x14ac:dyDescent="0.25">
      <c r="A48" t="s">
        <v>141</v>
      </c>
      <c r="B48" t="s">
        <v>138</v>
      </c>
      <c r="C48" s="36">
        <v>2721</v>
      </c>
      <c r="F48">
        <v>1</v>
      </c>
    </row>
    <row r="49" spans="1:6" x14ac:dyDescent="0.25">
      <c r="A49" t="s">
        <v>142</v>
      </c>
      <c r="B49" t="s">
        <v>143</v>
      </c>
      <c r="C49" s="36">
        <v>2346</v>
      </c>
      <c r="F49">
        <v>1</v>
      </c>
    </row>
    <row r="50" spans="1:6" x14ac:dyDescent="0.25">
      <c r="A50" t="s">
        <v>144</v>
      </c>
      <c r="B50" t="s">
        <v>145</v>
      </c>
      <c r="C50" s="36">
        <v>1852</v>
      </c>
      <c r="F50">
        <v>1</v>
      </c>
    </row>
    <row r="51" spans="1:6" x14ac:dyDescent="0.25">
      <c r="F51">
        <v>1</v>
      </c>
    </row>
    <row r="52" spans="1:6" x14ac:dyDescent="0.25">
      <c r="F52">
        <v>1</v>
      </c>
    </row>
    <row r="53" spans="1:6" x14ac:dyDescent="0.25">
      <c r="A53" t="s">
        <v>146</v>
      </c>
      <c r="B53" t="s">
        <v>96</v>
      </c>
      <c r="C53" s="36">
        <v>1607</v>
      </c>
      <c r="F53">
        <v>1</v>
      </c>
    </row>
    <row r="54" spans="1:6" x14ac:dyDescent="0.25">
      <c r="A54" t="s">
        <v>147</v>
      </c>
      <c r="B54" t="s">
        <v>125</v>
      </c>
      <c r="C54" s="36">
        <v>2145</v>
      </c>
      <c r="F54">
        <v>1</v>
      </c>
    </row>
    <row r="55" spans="1:6" x14ac:dyDescent="0.25">
      <c r="F55">
        <v>1</v>
      </c>
    </row>
    <row r="56" spans="1:6" x14ac:dyDescent="0.25">
      <c r="F56">
        <v>1</v>
      </c>
    </row>
    <row r="57" spans="1:6" x14ac:dyDescent="0.25">
      <c r="A57" t="s">
        <v>148</v>
      </c>
      <c r="B57" t="s">
        <v>149</v>
      </c>
      <c r="C57" s="36">
        <v>1002</v>
      </c>
      <c r="F57">
        <v>1</v>
      </c>
    </row>
    <row r="58" spans="1:6" x14ac:dyDescent="0.25">
      <c r="A58" t="s">
        <v>150</v>
      </c>
      <c r="B58" t="s">
        <v>151</v>
      </c>
      <c r="C58" s="36">
        <v>1440</v>
      </c>
      <c r="F58">
        <v>1</v>
      </c>
    </row>
    <row r="59" spans="1:6" x14ac:dyDescent="0.25">
      <c r="F59">
        <v>1</v>
      </c>
    </row>
    <row r="60" spans="1:6" x14ac:dyDescent="0.25">
      <c r="F60">
        <v>1</v>
      </c>
    </row>
    <row r="61" spans="1:6" x14ac:dyDescent="0.25">
      <c r="A61" t="s">
        <v>152</v>
      </c>
      <c r="B61" t="s">
        <v>125</v>
      </c>
      <c r="C61" s="36">
        <v>2144</v>
      </c>
      <c r="F61">
        <v>1</v>
      </c>
    </row>
    <row r="62" spans="1:6" x14ac:dyDescent="0.25">
      <c r="F62">
        <v>1</v>
      </c>
    </row>
    <row r="63" spans="1:6" x14ac:dyDescent="0.25">
      <c r="A63" t="s">
        <v>153</v>
      </c>
      <c r="B63" t="s">
        <v>138</v>
      </c>
      <c r="C63" s="36">
        <v>2720</v>
      </c>
      <c r="F63">
        <v>1</v>
      </c>
    </row>
    <row r="64" spans="1:6" x14ac:dyDescent="0.25">
      <c r="A64" t="s">
        <v>154</v>
      </c>
      <c r="B64" t="s">
        <v>155</v>
      </c>
      <c r="C64" s="36">
        <v>1749</v>
      </c>
      <c r="F64">
        <v>1</v>
      </c>
    </row>
    <row r="65" spans="1:6" x14ac:dyDescent="0.25">
      <c r="F65">
        <v>1</v>
      </c>
    </row>
    <row r="66" spans="1:6" x14ac:dyDescent="0.25">
      <c r="F66">
        <v>1</v>
      </c>
    </row>
    <row r="67" spans="1:6" x14ac:dyDescent="0.25">
      <c r="A67" t="s">
        <v>156</v>
      </c>
      <c r="B67" t="s">
        <v>157</v>
      </c>
      <c r="C67" s="36">
        <v>1035</v>
      </c>
      <c r="F67">
        <v>1</v>
      </c>
    </row>
    <row r="68" spans="1:6" x14ac:dyDescent="0.25">
      <c r="A68" t="s">
        <v>158</v>
      </c>
      <c r="B68" t="s">
        <v>82</v>
      </c>
      <c r="C68" s="36">
        <v>2324</v>
      </c>
      <c r="F68">
        <v>1</v>
      </c>
    </row>
    <row r="69" spans="1:6" x14ac:dyDescent="0.25">
      <c r="F69">
        <v>1</v>
      </c>
    </row>
    <row r="70" spans="1:6" x14ac:dyDescent="0.25">
      <c r="F70">
        <v>1</v>
      </c>
    </row>
    <row r="71" spans="1:6" x14ac:dyDescent="0.25">
      <c r="A71" s="1" t="s">
        <v>159</v>
      </c>
      <c r="B71" t="s">
        <v>160</v>
      </c>
      <c r="C71" s="36">
        <v>2360</v>
      </c>
      <c r="F71">
        <v>1</v>
      </c>
    </row>
    <row r="72" spans="1:6" x14ac:dyDescent="0.25">
      <c r="F72">
        <v>1</v>
      </c>
    </row>
    <row r="73" spans="1:6" x14ac:dyDescent="0.25">
      <c r="A73" s="1" t="s">
        <v>161</v>
      </c>
      <c r="B73" t="s">
        <v>162</v>
      </c>
      <c r="C73" s="36">
        <v>2571</v>
      </c>
      <c r="F73">
        <v>1</v>
      </c>
    </row>
    <row r="74" spans="1:6" x14ac:dyDescent="0.25">
      <c r="F74">
        <f>SUM(F2:F73)</f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25DA6-C925-434F-8DBE-24E200D91E53}">
  <dimension ref="A1:F69"/>
  <sheetViews>
    <sheetView workbookViewId="0">
      <selection activeCell="F70" sqref="F70"/>
    </sheetView>
  </sheetViews>
  <sheetFormatPr defaultRowHeight="15" x14ac:dyDescent="0.25"/>
  <cols>
    <col min="1" max="1" width="30.5703125" bestFit="1" customWidth="1"/>
    <col min="2" max="2" width="19.7109375" customWidth="1"/>
    <col min="3" max="5" width="20.140625" style="36" customWidth="1"/>
    <col min="6" max="6" width="18" customWidth="1"/>
    <col min="7" max="7" width="17.28515625" customWidth="1"/>
  </cols>
  <sheetData>
    <row r="1" spans="1:6" x14ac:dyDescent="0.25">
      <c r="A1" t="s">
        <v>164</v>
      </c>
    </row>
    <row r="2" spans="1:6" x14ac:dyDescent="0.25">
      <c r="A2" s="37" t="s">
        <v>221</v>
      </c>
      <c r="B2" t="s">
        <v>123</v>
      </c>
      <c r="F2">
        <v>1</v>
      </c>
    </row>
    <row r="3" spans="1:6" x14ac:dyDescent="0.25">
      <c r="A3" s="37" t="s">
        <v>206</v>
      </c>
      <c r="B3" t="s">
        <v>204</v>
      </c>
      <c r="F3">
        <v>1</v>
      </c>
    </row>
    <row r="4" spans="1:6" x14ac:dyDescent="0.25">
      <c r="A4" s="1" t="s">
        <v>209</v>
      </c>
      <c r="B4" t="s">
        <v>204</v>
      </c>
      <c r="F4">
        <v>1</v>
      </c>
    </row>
    <row r="5" spans="1:6" x14ac:dyDescent="0.25">
      <c r="A5" s="1"/>
      <c r="B5" t="s">
        <v>92</v>
      </c>
      <c r="F5">
        <v>1</v>
      </c>
    </row>
    <row r="6" spans="1:6" x14ac:dyDescent="0.25">
      <c r="A6" s="37" t="s">
        <v>217</v>
      </c>
      <c r="B6" t="s">
        <v>211</v>
      </c>
      <c r="F6">
        <v>1</v>
      </c>
    </row>
    <row r="7" spans="1:6" x14ac:dyDescent="0.25">
      <c r="A7" s="37" t="s">
        <v>240</v>
      </c>
      <c r="B7" t="s">
        <v>92</v>
      </c>
      <c r="F7">
        <v>1</v>
      </c>
    </row>
    <row r="8" spans="1:6" x14ac:dyDescent="0.25">
      <c r="A8" t="s">
        <v>165</v>
      </c>
      <c r="B8" t="s">
        <v>96</v>
      </c>
      <c r="F8">
        <v>1</v>
      </c>
    </row>
    <row r="9" spans="1:6" x14ac:dyDescent="0.25">
      <c r="A9" t="s">
        <v>167</v>
      </c>
      <c r="B9" t="s">
        <v>168</v>
      </c>
      <c r="F9">
        <v>1</v>
      </c>
    </row>
    <row r="10" spans="1:6" x14ac:dyDescent="0.25">
      <c r="A10" s="37" t="s">
        <v>210</v>
      </c>
      <c r="B10" t="s">
        <v>211</v>
      </c>
      <c r="F10">
        <v>1</v>
      </c>
    </row>
    <row r="11" spans="1:6" x14ac:dyDescent="0.25">
      <c r="A11" s="37" t="s">
        <v>227</v>
      </c>
      <c r="B11" t="s">
        <v>228</v>
      </c>
      <c r="F11">
        <v>1</v>
      </c>
    </row>
    <row r="12" spans="1:6" x14ac:dyDescent="0.25">
      <c r="A12" t="s">
        <v>182</v>
      </c>
      <c r="B12" t="s">
        <v>183</v>
      </c>
      <c r="F12">
        <v>1</v>
      </c>
    </row>
    <row r="13" spans="1:6" x14ac:dyDescent="0.25">
      <c r="A13" s="37" t="s">
        <v>219</v>
      </c>
      <c r="B13" t="s">
        <v>216</v>
      </c>
      <c r="F13">
        <v>1</v>
      </c>
    </row>
    <row r="14" spans="1:6" x14ac:dyDescent="0.25">
      <c r="A14" s="37"/>
      <c r="B14" t="s">
        <v>92</v>
      </c>
      <c r="F14">
        <v>1</v>
      </c>
    </row>
    <row r="15" spans="1:6" x14ac:dyDescent="0.25">
      <c r="A15" t="s">
        <v>101</v>
      </c>
      <c r="B15" t="s">
        <v>191</v>
      </c>
      <c r="F15">
        <v>1</v>
      </c>
    </row>
    <row r="16" spans="1:6" x14ac:dyDescent="0.25">
      <c r="A16" s="37" t="s">
        <v>231</v>
      </c>
      <c r="B16" t="s">
        <v>232</v>
      </c>
      <c r="F16">
        <v>1</v>
      </c>
    </row>
    <row r="17" spans="1:6" x14ac:dyDescent="0.25">
      <c r="A17" s="37"/>
      <c r="B17" t="s">
        <v>238</v>
      </c>
      <c r="F17">
        <v>1</v>
      </c>
    </row>
    <row r="18" spans="1:6" x14ac:dyDescent="0.25">
      <c r="A18" t="s">
        <v>166</v>
      </c>
      <c r="B18" t="s">
        <v>96</v>
      </c>
      <c r="F18">
        <v>1</v>
      </c>
    </row>
    <row r="19" spans="1:6" x14ac:dyDescent="0.25">
      <c r="A19" t="s">
        <v>171</v>
      </c>
      <c r="B19" t="s">
        <v>172</v>
      </c>
      <c r="F19">
        <v>1</v>
      </c>
    </row>
    <row r="20" spans="1:6" x14ac:dyDescent="0.25">
      <c r="A20" s="37" t="s">
        <v>236</v>
      </c>
      <c r="B20" t="s">
        <v>237</v>
      </c>
      <c r="F20">
        <v>1</v>
      </c>
    </row>
    <row r="21" spans="1:6" ht="16.5" customHeight="1" x14ac:dyDescent="0.25">
      <c r="A21" t="s">
        <v>196</v>
      </c>
      <c r="B21" t="s">
        <v>197</v>
      </c>
      <c r="F21">
        <v>1</v>
      </c>
    </row>
    <row r="22" spans="1:6" x14ac:dyDescent="0.25">
      <c r="A22" t="s">
        <v>188</v>
      </c>
      <c r="B22" t="s">
        <v>88</v>
      </c>
      <c r="F22">
        <v>1</v>
      </c>
    </row>
    <row r="23" spans="1:6" x14ac:dyDescent="0.25">
      <c r="B23" t="s">
        <v>136</v>
      </c>
      <c r="F23">
        <v>1</v>
      </c>
    </row>
    <row r="24" spans="1:6" x14ac:dyDescent="0.25">
      <c r="B24" t="s">
        <v>86</v>
      </c>
      <c r="F24">
        <v>1</v>
      </c>
    </row>
    <row r="25" spans="1:6" x14ac:dyDescent="0.25">
      <c r="A25" t="s">
        <v>245</v>
      </c>
      <c r="B25" t="s">
        <v>175</v>
      </c>
      <c r="F25">
        <v>1</v>
      </c>
    </row>
    <row r="26" spans="1:6" x14ac:dyDescent="0.25">
      <c r="A26" t="s">
        <v>190</v>
      </c>
      <c r="B26" t="s">
        <v>100</v>
      </c>
      <c r="F26">
        <v>1</v>
      </c>
    </row>
    <row r="27" spans="1:6" x14ac:dyDescent="0.25">
      <c r="A27" t="s">
        <v>201</v>
      </c>
      <c r="B27" t="s">
        <v>202</v>
      </c>
      <c r="F27">
        <v>1</v>
      </c>
    </row>
    <row r="28" spans="1:6" x14ac:dyDescent="0.25">
      <c r="A28" t="s">
        <v>169</v>
      </c>
      <c r="B28" t="s">
        <v>170</v>
      </c>
      <c r="F28">
        <v>1</v>
      </c>
    </row>
    <row r="29" spans="1:6" x14ac:dyDescent="0.25">
      <c r="A29" s="37" t="s">
        <v>213</v>
      </c>
      <c r="B29" t="s">
        <v>214</v>
      </c>
      <c r="F29">
        <v>1</v>
      </c>
    </row>
    <row r="30" spans="1:6" x14ac:dyDescent="0.25">
      <c r="A30" s="37" t="s">
        <v>224</v>
      </c>
      <c r="B30" t="s">
        <v>225</v>
      </c>
      <c r="F30">
        <v>1</v>
      </c>
    </row>
    <row r="31" spans="1:6" x14ac:dyDescent="0.25">
      <c r="A31" t="s">
        <v>184</v>
      </c>
      <c r="B31" t="s">
        <v>185</v>
      </c>
      <c r="F31">
        <v>1</v>
      </c>
    </row>
    <row r="32" spans="1:6" x14ac:dyDescent="0.25">
      <c r="A32" s="37" t="s">
        <v>212</v>
      </c>
      <c r="B32" t="s">
        <v>211</v>
      </c>
      <c r="F32">
        <v>1</v>
      </c>
    </row>
    <row r="33" spans="1:6" x14ac:dyDescent="0.25">
      <c r="A33" s="1" t="s">
        <v>120</v>
      </c>
      <c r="B33" t="s">
        <v>121</v>
      </c>
      <c r="F33">
        <v>1</v>
      </c>
    </row>
    <row r="34" spans="1:6" x14ac:dyDescent="0.25">
      <c r="A34" s="1" t="s">
        <v>226</v>
      </c>
      <c r="B34" t="s">
        <v>84</v>
      </c>
      <c r="F34">
        <v>1</v>
      </c>
    </row>
    <row r="35" spans="1:6" x14ac:dyDescent="0.25">
      <c r="A35" s="1" t="s">
        <v>207</v>
      </c>
      <c r="B35" t="s">
        <v>208</v>
      </c>
      <c r="F35">
        <v>1</v>
      </c>
    </row>
    <row r="36" spans="1:6" x14ac:dyDescent="0.25">
      <c r="A36" s="1"/>
      <c r="B36" t="s">
        <v>123</v>
      </c>
      <c r="F36">
        <v>1</v>
      </c>
    </row>
    <row r="37" spans="1:6" x14ac:dyDescent="0.25">
      <c r="A37" t="s">
        <v>189</v>
      </c>
      <c r="B37" t="s">
        <v>88</v>
      </c>
      <c r="F37">
        <v>1</v>
      </c>
    </row>
    <row r="38" spans="1:6" x14ac:dyDescent="0.25">
      <c r="A38" t="s">
        <v>177</v>
      </c>
      <c r="B38" t="s">
        <v>178</v>
      </c>
      <c r="F38">
        <v>1</v>
      </c>
    </row>
    <row r="39" spans="1:6" x14ac:dyDescent="0.25">
      <c r="A39" s="1" t="s">
        <v>139</v>
      </c>
      <c r="B39" t="s">
        <v>140</v>
      </c>
      <c r="F39">
        <v>1</v>
      </c>
    </row>
    <row r="40" spans="1:6" x14ac:dyDescent="0.25">
      <c r="A40" s="1"/>
      <c r="B40" t="s">
        <v>216</v>
      </c>
      <c r="F40">
        <v>1</v>
      </c>
    </row>
    <row r="41" spans="1:6" x14ac:dyDescent="0.25">
      <c r="A41" s="1" t="s">
        <v>234</v>
      </c>
      <c r="B41" t="s">
        <v>235</v>
      </c>
      <c r="F41">
        <v>1</v>
      </c>
    </row>
    <row r="42" spans="1:6" x14ac:dyDescent="0.25">
      <c r="A42" t="s">
        <v>176</v>
      </c>
      <c r="B42" t="s">
        <v>96</v>
      </c>
      <c r="F42">
        <v>1</v>
      </c>
    </row>
    <row r="43" spans="1:6" x14ac:dyDescent="0.25">
      <c r="A43" t="s">
        <v>181</v>
      </c>
      <c r="B43" t="s">
        <v>155</v>
      </c>
      <c r="F43">
        <v>1</v>
      </c>
    </row>
    <row r="44" spans="1:6" x14ac:dyDescent="0.25">
      <c r="A44" t="s">
        <v>137</v>
      </c>
      <c r="B44" t="s">
        <v>183</v>
      </c>
      <c r="F44">
        <v>1</v>
      </c>
    </row>
    <row r="45" spans="1:6" x14ac:dyDescent="0.25">
      <c r="A45" s="1" t="s">
        <v>141</v>
      </c>
      <c r="B45" t="s">
        <v>138</v>
      </c>
      <c r="F45">
        <v>1</v>
      </c>
    </row>
    <row r="46" spans="1:6" x14ac:dyDescent="0.25">
      <c r="A46" t="s">
        <v>186</v>
      </c>
      <c r="B46" t="s">
        <v>187</v>
      </c>
      <c r="F46">
        <v>1</v>
      </c>
    </row>
    <row r="47" spans="1:6" x14ac:dyDescent="0.25">
      <c r="A47" s="1" t="s">
        <v>142</v>
      </c>
      <c r="B47" t="s">
        <v>143</v>
      </c>
      <c r="F47">
        <v>1</v>
      </c>
    </row>
    <row r="48" spans="1:6" x14ac:dyDescent="0.25">
      <c r="A48" t="s">
        <v>203</v>
      </c>
      <c r="B48" t="s">
        <v>204</v>
      </c>
      <c r="F48">
        <v>1</v>
      </c>
    </row>
    <row r="49" spans="1:6" x14ac:dyDescent="0.25">
      <c r="A49" s="1" t="s">
        <v>218</v>
      </c>
      <c r="B49" t="s">
        <v>216</v>
      </c>
      <c r="F49">
        <v>1</v>
      </c>
    </row>
    <row r="50" spans="1:6" x14ac:dyDescent="0.25">
      <c r="A50" s="1"/>
      <c r="B50" t="s">
        <v>84</v>
      </c>
      <c r="F50">
        <v>1</v>
      </c>
    </row>
    <row r="51" spans="1:6" x14ac:dyDescent="0.25">
      <c r="A51" s="1" t="s">
        <v>148</v>
      </c>
      <c r="B51" t="s">
        <v>149</v>
      </c>
      <c r="F51">
        <v>1</v>
      </c>
    </row>
    <row r="52" spans="1:6" x14ac:dyDescent="0.25">
      <c r="A52" s="37"/>
      <c r="B52" t="s">
        <v>241</v>
      </c>
      <c r="F52">
        <v>1</v>
      </c>
    </row>
    <row r="53" spans="1:6" x14ac:dyDescent="0.25">
      <c r="B53" t="s">
        <v>214</v>
      </c>
      <c r="F53">
        <v>1</v>
      </c>
    </row>
    <row r="54" spans="1:6" ht="14.25" customHeight="1" x14ac:dyDescent="0.25">
      <c r="A54" s="1" t="s">
        <v>150</v>
      </c>
      <c r="B54" t="s">
        <v>140</v>
      </c>
      <c r="F54">
        <v>1</v>
      </c>
    </row>
    <row r="55" spans="1:6" x14ac:dyDescent="0.25">
      <c r="A55" s="37" t="s">
        <v>230</v>
      </c>
      <c r="B55" t="s">
        <v>232</v>
      </c>
      <c r="F55">
        <v>1</v>
      </c>
    </row>
    <row r="56" spans="1:6" x14ac:dyDescent="0.25">
      <c r="A56" t="s">
        <v>198</v>
      </c>
      <c r="B56" t="s">
        <v>199</v>
      </c>
      <c r="F56">
        <v>1</v>
      </c>
    </row>
    <row r="57" spans="1:6" x14ac:dyDescent="0.25">
      <c r="A57" s="37" t="s">
        <v>229</v>
      </c>
      <c r="F57">
        <v>1</v>
      </c>
    </row>
    <row r="58" spans="1:6" x14ac:dyDescent="0.25">
      <c r="A58" s="37" t="s">
        <v>233</v>
      </c>
      <c r="F58">
        <v>1</v>
      </c>
    </row>
    <row r="59" spans="1:6" x14ac:dyDescent="0.25">
      <c r="A59" t="s">
        <v>173</v>
      </c>
      <c r="B59" t="s">
        <v>174</v>
      </c>
      <c r="F59">
        <v>1</v>
      </c>
    </row>
    <row r="60" spans="1:6" x14ac:dyDescent="0.25">
      <c r="B60" t="s">
        <v>200</v>
      </c>
      <c r="F60">
        <v>1</v>
      </c>
    </row>
    <row r="61" spans="1:6" x14ac:dyDescent="0.25">
      <c r="A61" s="37" t="s">
        <v>223</v>
      </c>
      <c r="F61">
        <v>1</v>
      </c>
    </row>
    <row r="62" spans="1:6" x14ac:dyDescent="0.25">
      <c r="A62" s="1" t="s">
        <v>205</v>
      </c>
      <c r="B62" t="s">
        <v>127</v>
      </c>
      <c r="F62">
        <v>1</v>
      </c>
    </row>
    <row r="63" spans="1:6" x14ac:dyDescent="0.25">
      <c r="A63" s="37" t="s">
        <v>220</v>
      </c>
      <c r="B63" t="s">
        <v>222</v>
      </c>
      <c r="F63">
        <v>1</v>
      </c>
    </row>
    <row r="64" spans="1:6" x14ac:dyDescent="0.25">
      <c r="A64" t="s">
        <v>192</v>
      </c>
      <c r="B64" t="s">
        <v>193</v>
      </c>
      <c r="F64">
        <v>1</v>
      </c>
    </row>
    <row r="65" spans="1:6" x14ac:dyDescent="0.25">
      <c r="A65" t="s">
        <v>179</v>
      </c>
      <c r="B65" t="s">
        <v>180</v>
      </c>
      <c r="F65">
        <v>1</v>
      </c>
    </row>
    <row r="66" spans="1:6" x14ac:dyDescent="0.25">
      <c r="A66" s="37" t="s">
        <v>215</v>
      </c>
      <c r="B66" t="s">
        <v>216</v>
      </c>
      <c r="F66">
        <v>1</v>
      </c>
    </row>
    <row r="67" spans="1:6" x14ac:dyDescent="0.25">
      <c r="A67" t="s">
        <v>194</v>
      </c>
      <c r="B67" t="s">
        <v>195</v>
      </c>
      <c r="F67">
        <v>1</v>
      </c>
    </row>
    <row r="68" spans="1:6" x14ac:dyDescent="0.25">
      <c r="B68" t="s">
        <v>160</v>
      </c>
      <c r="F68">
        <v>1</v>
      </c>
    </row>
    <row r="69" spans="1:6" x14ac:dyDescent="0.25">
      <c r="F69">
        <f>SUM(F2:F68)</f>
        <v>67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27EE3-0BCC-47C1-8DCD-505427856345}">
  <dimension ref="A3:E23"/>
  <sheetViews>
    <sheetView tabSelected="1" workbookViewId="0">
      <selection activeCell="D24" sqref="D24"/>
    </sheetView>
  </sheetViews>
  <sheetFormatPr defaultRowHeight="15" x14ac:dyDescent="0.25"/>
  <cols>
    <col min="1" max="1" width="11.28515625" style="50" bestFit="1" customWidth="1"/>
    <col min="2" max="2" width="15.140625" style="51" customWidth="1"/>
    <col min="3" max="3" width="15.7109375" customWidth="1"/>
    <col min="4" max="4" width="11.28515625" style="52" customWidth="1"/>
    <col min="5" max="5" width="13.7109375" customWidth="1"/>
    <col min="6" max="6" width="3.7109375" customWidth="1"/>
  </cols>
  <sheetData>
    <row r="3" spans="1:5" x14ac:dyDescent="0.25">
      <c r="B3" s="51">
        <v>3000000</v>
      </c>
      <c r="C3" t="s">
        <v>255</v>
      </c>
    </row>
    <row r="4" spans="1:5" x14ac:dyDescent="0.25">
      <c r="A4" s="50" t="s">
        <v>264</v>
      </c>
      <c r="B4" s="54">
        <f>B3/C4</f>
        <v>30000</v>
      </c>
      <c r="C4" s="2">
        <v>100</v>
      </c>
      <c r="D4" s="52" t="s">
        <v>265</v>
      </c>
    </row>
    <row r="5" spans="1:5" x14ac:dyDescent="0.25">
      <c r="A5" s="50" t="s">
        <v>256</v>
      </c>
      <c r="B5" s="53">
        <f>D5*$B$4</f>
        <v>7500</v>
      </c>
      <c r="D5" s="52">
        <v>0.25</v>
      </c>
      <c r="E5" s="14">
        <f>D5*$B$3</f>
        <v>750000</v>
      </c>
    </row>
    <row r="6" spans="1:5" x14ac:dyDescent="0.25">
      <c r="A6" s="50" t="s">
        <v>257</v>
      </c>
      <c r="B6" s="53">
        <f t="shared" ref="B6:B22" si="0">D6*$B$4</f>
        <v>4500</v>
      </c>
      <c r="D6" s="52">
        <v>0.15</v>
      </c>
      <c r="E6" s="14">
        <f t="shared" ref="E6:E22" si="1">D6*$B$3</f>
        <v>450000</v>
      </c>
    </row>
    <row r="7" spans="1:5" x14ac:dyDescent="0.25">
      <c r="A7" s="50" t="s">
        <v>263</v>
      </c>
      <c r="B7" s="53">
        <f>D7*$B$4</f>
        <v>3000</v>
      </c>
      <c r="D7" s="52">
        <v>0.1</v>
      </c>
      <c r="E7" s="14">
        <f>D7*$B$3</f>
        <v>300000</v>
      </c>
    </row>
    <row r="8" spans="1:5" x14ac:dyDescent="0.25">
      <c r="A8" s="50" t="s">
        <v>258</v>
      </c>
      <c r="B8" s="53">
        <f t="shared" si="0"/>
        <v>1800</v>
      </c>
      <c r="D8" s="52">
        <v>0.06</v>
      </c>
      <c r="E8" s="14">
        <f t="shared" si="1"/>
        <v>180000</v>
      </c>
    </row>
    <row r="9" spans="1:5" x14ac:dyDescent="0.25">
      <c r="A9" s="50" t="s">
        <v>259</v>
      </c>
      <c r="B9" s="53">
        <f t="shared" si="0"/>
        <v>1800</v>
      </c>
      <c r="D9" s="52">
        <v>0.06</v>
      </c>
      <c r="E9" s="14">
        <f t="shared" si="1"/>
        <v>180000</v>
      </c>
    </row>
    <row r="10" spans="1:5" x14ac:dyDescent="0.25">
      <c r="A10" s="50" t="s">
        <v>260</v>
      </c>
      <c r="B10" s="53">
        <f t="shared" si="0"/>
        <v>1800</v>
      </c>
      <c r="D10" s="52">
        <v>0.06</v>
      </c>
      <c r="E10" s="14">
        <f t="shared" si="1"/>
        <v>180000</v>
      </c>
    </row>
    <row r="11" spans="1:5" x14ac:dyDescent="0.25">
      <c r="A11" s="50" t="s">
        <v>261</v>
      </c>
      <c r="B11" s="53">
        <f t="shared" si="0"/>
        <v>1800</v>
      </c>
      <c r="D11" s="52">
        <v>0.06</v>
      </c>
      <c r="E11" s="14">
        <f t="shared" si="1"/>
        <v>180000</v>
      </c>
    </row>
    <row r="12" spans="1:5" x14ac:dyDescent="0.25">
      <c r="A12" s="50" t="s">
        <v>262</v>
      </c>
      <c r="B12" s="53">
        <f t="shared" si="0"/>
        <v>1800</v>
      </c>
      <c r="D12" s="52">
        <v>0.06</v>
      </c>
      <c r="E12" s="14">
        <f t="shared" si="1"/>
        <v>180000</v>
      </c>
    </row>
    <row r="13" spans="1:5" x14ac:dyDescent="0.25">
      <c r="A13" s="50">
        <v>1</v>
      </c>
      <c r="B13" s="53">
        <f t="shared" si="0"/>
        <v>600</v>
      </c>
      <c r="D13" s="52">
        <v>0.02</v>
      </c>
      <c r="E13" s="14">
        <f t="shared" si="1"/>
        <v>60000</v>
      </c>
    </row>
    <row r="14" spans="1:5" x14ac:dyDescent="0.25">
      <c r="A14" s="50">
        <v>2</v>
      </c>
      <c r="B14" s="53">
        <f t="shared" si="0"/>
        <v>600</v>
      </c>
      <c r="D14" s="52">
        <v>0.02</v>
      </c>
      <c r="E14" s="14">
        <f t="shared" si="1"/>
        <v>60000</v>
      </c>
    </row>
    <row r="15" spans="1:5" x14ac:dyDescent="0.25">
      <c r="A15" s="50">
        <v>3</v>
      </c>
      <c r="B15" s="53">
        <f t="shared" si="0"/>
        <v>600</v>
      </c>
      <c r="D15" s="52">
        <v>0.02</v>
      </c>
      <c r="E15" s="14">
        <f t="shared" si="1"/>
        <v>60000</v>
      </c>
    </row>
    <row r="16" spans="1:5" x14ac:dyDescent="0.25">
      <c r="A16" s="50">
        <v>4</v>
      </c>
      <c r="B16" s="53">
        <f t="shared" si="0"/>
        <v>600</v>
      </c>
      <c r="D16" s="52">
        <v>0.02</v>
      </c>
      <c r="E16" s="14">
        <f t="shared" si="1"/>
        <v>60000</v>
      </c>
    </row>
    <row r="17" spans="1:5" x14ac:dyDescent="0.25">
      <c r="A17" s="50">
        <v>5</v>
      </c>
      <c r="B17" s="53">
        <f t="shared" si="0"/>
        <v>600</v>
      </c>
      <c r="D17" s="52">
        <v>0.02</v>
      </c>
      <c r="E17" s="14">
        <f t="shared" si="1"/>
        <v>60000</v>
      </c>
    </row>
    <row r="18" spans="1:5" x14ac:dyDescent="0.25">
      <c r="A18" s="50">
        <v>6</v>
      </c>
      <c r="B18" s="53">
        <f t="shared" si="0"/>
        <v>600</v>
      </c>
      <c r="D18" s="52">
        <v>0.02</v>
      </c>
      <c r="E18" s="14">
        <f t="shared" si="1"/>
        <v>60000</v>
      </c>
    </row>
    <row r="19" spans="1:5" x14ac:dyDescent="0.25">
      <c r="A19" s="50">
        <v>7</v>
      </c>
      <c r="B19" s="53">
        <f t="shared" si="0"/>
        <v>600</v>
      </c>
      <c r="D19" s="52">
        <v>0.02</v>
      </c>
      <c r="E19" s="14">
        <f t="shared" si="1"/>
        <v>60000</v>
      </c>
    </row>
    <row r="20" spans="1:5" x14ac:dyDescent="0.25">
      <c r="A20" s="50">
        <v>8</v>
      </c>
      <c r="B20" s="53">
        <f t="shared" si="0"/>
        <v>600</v>
      </c>
      <c r="D20" s="52">
        <v>0.02</v>
      </c>
      <c r="E20" s="14">
        <f t="shared" si="1"/>
        <v>60000</v>
      </c>
    </row>
    <row r="21" spans="1:5" x14ac:dyDescent="0.25">
      <c r="A21" s="50">
        <v>9</v>
      </c>
      <c r="B21" s="53">
        <f t="shared" si="0"/>
        <v>600</v>
      </c>
      <c r="D21" s="52">
        <v>0.02</v>
      </c>
      <c r="E21" s="14">
        <f t="shared" si="1"/>
        <v>60000</v>
      </c>
    </row>
    <row r="22" spans="1:5" x14ac:dyDescent="0.25">
      <c r="A22" s="50">
        <v>10</v>
      </c>
      <c r="B22" s="53">
        <f t="shared" si="0"/>
        <v>600</v>
      </c>
      <c r="D22" s="52">
        <v>0.02</v>
      </c>
      <c r="E22" s="14">
        <f t="shared" si="1"/>
        <v>60000</v>
      </c>
    </row>
    <row r="23" spans="1:5" x14ac:dyDescent="0.25">
      <c r="D23" s="52">
        <f>SUM(D5:D22)</f>
        <v>1.0000000000000004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Income statement</vt:lpstr>
      <vt:lpstr>Pricing Likely-Conservative</vt:lpstr>
      <vt:lpstr>Pricing Aggressive</vt:lpstr>
      <vt:lpstr>5 year pro-forma</vt:lpstr>
      <vt:lpstr>Dispensary listing Medical</vt:lpstr>
      <vt:lpstr>Dispensary Listing Recreational</vt:lpstr>
      <vt:lpstr>investors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Cottrell</dc:creator>
  <cp:lastModifiedBy>Max Cottrell</cp:lastModifiedBy>
  <dcterms:created xsi:type="dcterms:W3CDTF">2021-02-05T02:09:48Z</dcterms:created>
  <dcterms:modified xsi:type="dcterms:W3CDTF">2021-03-03T19:39:55Z</dcterms:modified>
</cp:coreProperties>
</file>